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Z:\施設野菜・果樹花き\R8年度\I 施設園芸等燃料価格高騰対策事業（R8事業年度）\02_R8省エネ計画\02_公募開始・HP更新起案\♦R8提出書類\"/>
    </mc:Choice>
  </mc:AlternateContent>
  <xr:revisionPtr revIDLastSave="0" documentId="13_ncr:1_{3284194B-A419-441A-9A08-0DC931F77B5D}" xr6:coauthVersionLast="47" xr6:coauthVersionMax="47" xr10:uidLastSave="{00000000-0000-0000-0000-000000000000}"/>
  <bookViews>
    <workbookView xWindow="10575" yWindow="-16110" windowWidth="15960" windowHeight="15210" tabRatio="752" xr2:uid="{00000000-000D-0000-FFFF-FFFF00000000}"/>
  </bookViews>
  <sheets>
    <sheet name="別紙様式1号" sheetId="2" r:id="rId1"/>
    <sheet name="1号_別紙２" sheetId="1" r:id="rId2"/>
    <sheet name="1号_別紙２-1" sheetId="4" r:id="rId3"/>
    <sheet name="別紙様式5号(更新)" sheetId="10" r:id="rId4"/>
    <sheet name="別紙様式5号(新規契約)" sheetId="11" r:id="rId5"/>
    <sheet name="別紙様式第7号【本体】" sheetId="12" r:id="rId6"/>
    <sheet name="別紙様式第７号【別紙】" sheetId="13" r:id="rId7"/>
  </sheets>
  <externalReferences>
    <externalReference r:id="rId8"/>
  </externalReferences>
  <definedNames>
    <definedName name="_xlnm._FilterDatabase" localSheetId="0" hidden="1">別紙様式1号!$D$47:$D$57</definedName>
    <definedName name="_xlnm._FilterDatabase" localSheetId="3" hidden="1">'別紙様式5号(更新)'!#REF!</definedName>
    <definedName name="_xlnm._FilterDatabase" localSheetId="4" hidden="1">'別紙様式5号(新規契約)'!#REF!</definedName>
    <definedName name="_xlnm._FilterDatabase" localSheetId="6" hidden="1">別紙様式第７号【別紙】!$A$12:$I$12</definedName>
    <definedName name="_Hlk86072704" localSheetId="6">別紙様式第７号【別紙】!$A$50</definedName>
    <definedName name="_xlnm.Print_Area" localSheetId="1">'1号_別紙２'!$A$1:$F$30</definedName>
    <definedName name="_xlnm.Print_Area" localSheetId="2">'1号_別紙２-1'!$A$1:$M$147</definedName>
    <definedName name="_xlnm.Print_Area" localSheetId="0">別紙様式1号!$A$1:$I$74</definedName>
    <definedName name="_xlnm.Print_Area" localSheetId="3">'別紙様式5号(更新)'!$A$1:$H$69</definedName>
    <definedName name="_xlnm.Print_Area" localSheetId="4">'別紙様式5号(新規契約)'!$A$1:$H$70</definedName>
    <definedName name="_xlnm.Print_Area" localSheetId="6">別紙様式第７号【別紙】!$A$1:$M$49</definedName>
    <definedName name="_xlnm.Print_Area" localSheetId="5">別紙様式第7号【本体】!$B$1:$K$76</definedName>
    <definedName name="_xlnm.Print_Titles" localSheetId="6">別紙様式第７号【別紙】!$10:$12</definedName>
    <definedName name="金額">#REF!</definedName>
    <definedName name="氏名">#REF!</definedName>
    <definedName name="数量">#REF!</definedName>
    <definedName name="政策目的">[1]Sheet1!$G$3:$G$5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3" i="4" l="1"/>
  <c r="D42" i="4"/>
  <c r="C43" i="4"/>
  <c r="C42" i="4"/>
  <c r="D28" i="4"/>
  <c r="C28" i="4"/>
  <c r="D45" i="4" l="1"/>
  <c r="D44" i="4"/>
  <c r="C45" i="4"/>
  <c r="C44" i="4"/>
  <c r="C46" i="4"/>
  <c r="D46" i="4" l="1"/>
  <c r="E43" i="4"/>
  <c r="F43" i="4" s="1"/>
  <c r="H14" i="4"/>
  <c r="H13" i="4"/>
  <c r="E25" i="4"/>
  <c r="F25" i="4" s="1"/>
  <c r="E58" i="2" l="1"/>
  <c r="I13" i="13" l="1"/>
  <c r="L13" i="13"/>
  <c r="I14" i="13"/>
  <c r="L14" i="13"/>
  <c r="I15" i="13"/>
  <c r="L15" i="13"/>
  <c r="I16" i="13"/>
  <c r="L16" i="13"/>
  <c r="I17" i="13"/>
  <c r="L17" i="13"/>
  <c r="I18" i="13"/>
  <c r="L18" i="13"/>
  <c r="I19" i="13"/>
  <c r="L19" i="13"/>
  <c r="I20" i="13"/>
  <c r="L20" i="13"/>
  <c r="I21" i="13"/>
  <c r="L21" i="13"/>
  <c r="I22" i="13"/>
  <c r="L22" i="13"/>
  <c r="I23" i="13"/>
  <c r="L23" i="13"/>
  <c r="I24" i="13"/>
  <c r="L24" i="13"/>
  <c r="I25" i="13"/>
  <c r="L25" i="13"/>
  <c r="I26" i="13"/>
  <c r="L26" i="13"/>
  <c r="I27" i="13"/>
  <c r="L27" i="13"/>
  <c r="F29" i="13"/>
  <c r="G29" i="13"/>
  <c r="F30" i="13"/>
  <c r="G30" i="13"/>
  <c r="I49" i="12" s="1"/>
  <c r="F31" i="13"/>
  <c r="G31" i="13"/>
  <c r="I50" i="12" s="1"/>
  <c r="F32" i="13"/>
  <c r="G32" i="13"/>
  <c r="I51" i="12" s="1"/>
  <c r="F33" i="13"/>
  <c r="G33" i="13"/>
  <c r="I52" i="12" s="1"/>
  <c r="F34" i="13"/>
  <c r="G34" i="13"/>
  <c r="I53" i="12" s="1"/>
  <c r="F35" i="13"/>
  <c r="G35" i="13"/>
  <c r="I54" i="12" s="1"/>
  <c r="F36" i="13"/>
  <c r="G36" i="13"/>
  <c r="I55" i="12" s="1"/>
  <c r="F37" i="13"/>
  <c r="G37" i="13"/>
  <c r="I56" i="12" s="1"/>
  <c r="F38" i="13"/>
  <c r="G38" i="13"/>
  <c r="I57" i="12" s="1"/>
  <c r="F39" i="13"/>
  <c r="G39" i="13"/>
  <c r="I58" i="12" s="1"/>
  <c r="F40" i="13"/>
  <c r="G40" i="13"/>
  <c r="I59" i="12" s="1"/>
  <c r="F41" i="13"/>
  <c r="G41" i="13"/>
  <c r="I60" i="12" s="1"/>
  <c r="F42" i="13"/>
  <c r="G42" i="13"/>
  <c r="I61" i="12" s="1"/>
  <c r="F43" i="13"/>
  <c r="G43" i="13"/>
  <c r="I62" i="12" s="1"/>
  <c r="F44" i="13"/>
  <c r="G44" i="13"/>
  <c r="I63" i="12" s="1"/>
  <c r="E22" i="12"/>
  <c r="H26" i="12"/>
  <c r="H27" i="12"/>
  <c r="H28" i="12"/>
  <c r="H29" i="12"/>
  <c r="H30" i="12"/>
  <c r="H31" i="12"/>
  <c r="H32" i="12"/>
  <c r="H33" i="12"/>
  <c r="H34" i="12"/>
  <c r="H35" i="12"/>
  <c r="H36" i="12"/>
  <c r="H37" i="12"/>
  <c r="H38" i="12"/>
  <c r="H39" i="12"/>
  <c r="H40" i="12"/>
  <c r="H41" i="12"/>
  <c r="G48" i="12"/>
  <c r="G49" i="12"/>
  <c r="G50" i="12"/>
  <c r="G51" i="12"/>
  <c r="G52" i="12"/>
  <c r="G53" i="12"/>
  <c r="G54" i="12"/>
  <c r="G55" i="12"/>
  <c r="G56" i="12"/>
  <c r="G57" i="12"/>
  <c r="G58" i="12"/>
  <c r="G59" i="12"/>
  <c r="G60" i="12"/>
  <c r="G61" i="12"/>
  <c r="G62" i="12"/>
  <c r="G63" i="12"/>
  <c r="G45" i="13" l="1"/>
  <c r="I48" i="12"/>
  <c r="I65" i="12" s="1"/>
  <c r="F58" i="2"/>
  <c r="E60" i="2"/>
  <c r="G58" i="2"/>
  <c r="F61" i="2"/>
  <c r="E59" i="2"/>
  <c r="F60" i="2"/>
  <c r="F59" i="2"/>
  <c r="G59" i="2"/>
  <c r="G60" i="2"/>
  <c r="G61" i="2"/>
  <c r="E61" i="2"/>
  <c r="H15" i="4" l="1"/>
  <c r="H12" i="4"/>
  <c r="E45" i="4" l="1"/>
  <c r="F45" i="4" s="1"/>
  <c r="D136" i="4" l="1"/>
  <c r="F136" i="4"/>
  <c r="E136" i="4"/>
  <c r="E104" i="4"/>
  <c r="G104" i="4" s="1"/>
  <c r="E73" i="4"/>
  <c r="K117" i="4"/>
  <c r="J117" i="4"/>
  <c r="I117" i="4"/>
  <c r="H117" i="4"/>
  <c r="G117" i="4"/>
  <c r="D117" i="4"/>
  <c r="F116" i="4"/>
  <c r="H116" i="4" s="1"/>
  <c r="E116" i="4"/>
  <c r="G116" i="4" s="1"/>
  <c r="F112" i="4"/>
  <c r="H112" i="4" s="1"/>
  <c r="E112" i="4"/>
  <c r="G112" i="4" s="1"/>
  <c r="F108" i="4"/>
  <c r="H108" i="4" s="1"/>
  <c r="E108" i="4"/>
  <c r="G108" i="4" s="1"/>
  <c r="F104" i="4"/>
  <c r="H104" i="4" s="1"/>
  <c r="E60" i="4"/>
  <c r="E59" i="4"/>
  <c r="E58" i="4"/>
  <c r="E44" i="4"/>
  <c r="F44" i="4" s="1"/>
  <c r="E42" i="4"/>
  <c r="D30" i="4"/>
  <c r="E27" i="4"/>
  <c r="F27" i="4" s="1"/>
  <c r="E26" i="4"/>
  <c r="F26" i="4" s="1"/>
  <c r="E24" i="4"/>
  <c r="E28" i="4" s="1"/>
  <c r="F24" i="4" l="1"/>
  <c r="F28" i="4"/>
  <c r="F42" i="4"/>
  <c r="E46" i="4"/>
  <c r="F46" i="4" s="1"/>
  <c r="C30" i="4"/>
  <c r="E30" i="4" s="1"/>
  <c r="F117" i="4"/>
  <c r="E117" i="4"/>
  <c r="F30" i="4" l="1"/>
  <c r="F118" i="4"/>
  <c r="H118" i="4" s="1"/>
  <c r="E118" i="4"/>
  <c r="G118" i="4" s="1"/>
  <c r="I136" i="4" l="1"/>
  <c r="H136" i="4"/>
  <c r="G136" i="4"/>
  <c r="D86" i="4"/>
  <c r="I86" i="4"/>
  <c r="H86" i="4"/>
  <c r="G86" i="4"/>
  <c r="F85" i="4"/>
  <c r="F81" i="4"/>
  <c r="F77" i="4"/>
  <c r="F73" i="4"/>
  <c r="E85" i="4"/>
  <c r="E81" i="4"/>
  <c r="E77" i="4"/>
  <c r="F86" i="4" l="1"/>
  <c r="F87" i="4" s="1"/>
  <c r="E86" i="4"/>
  <c r="E87"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R0303XXXX</author>
  </authors>
  <commentList>
    <comment ref="D11" authorId="0" shapeId="0" xr:uid="{4AF0400C-F31F-4326-8616-0BE35832C588}">
      <text>
        <r>
          <rPr>
            <sz val="10"/>
            <color indexed="81"/>
            <rFont val="MS P ゴシック"/>
            <family val="3"/>
            <charset val="128"/>
          </rPr>
          <t>記入例：
H29～R2
R3～R5</t>
        </r>
      </text>
    </comment>
  </commentList>
</comments>
</file>

<file path=xl/sharedStrings.xml><?xml version="1.0" encoding="utf-8"?>
<sst xmlns="http://schemas.openxmlformats.org/spreadsheetml/2006/main" count="391" uniqueCount="263">
  <si>
    <t>（別紙２）</t>
    <rPh sb="1" eb="3">
      <t>ベッシ</t>
    </rPh>
    <phoneticPr fontId="3"/>
  </si>
  <si>
    <t>（事業実施計画書添付資料１）</t>
    <rPh sb="1" eb="3">
      <t>ジギョウ</t>
    </rPh>
    <rPh sb="3" eb="5">
      <t>ジッシ</t>
    </rPh>
    <rPh sb="5" eb="8">
      <t>ケイカクショ</t>
    </rPh>
    <rPh sb="8" eb="10">
      <t>テンプ</t>
    </rPh>
    <rPh sb="10" eb="12">
      <t>シリョウ</t>
    </rPh>
    <phoneticPr fontId="3"/>
  </si>
  <si>
    <t>省エネルギー等対策推進計画</t>
    <phoneticPr fontId="3"/>
  </si>
  <si>
    <t>（品目名：　　　　　　　　）</t>
    <rPh sb="1" eb="4">
      <t>ヒンモクメイ</t>
    </rPh>
    <phoneticPr fontId="3"/>
  </si>
  <si>
    <t>計画期間</t>
    <rPh sb="0" eb="2">
      <t>ケイカク</t>
    </rPh>
    <rPh sb="2" eb="4">
      <t>キカン</t>
    </rPh>
    <phoneticPr fontId="3"/>
  </si>
  <si>
    <t>都道府県名</t>
    <rPh sb="0" eb="5">
      <t>トドウフケンメイ</t>
    </rPh>
    <phoneticPr fontId="3"/>
  </si>
  <si>
    <t>市町村名</t>
    <rPh sb="0" eb="4">
      <t>シチョウソンメイ</t>
    </rPh>
    <phoneticPr fontId="3"/>
  </si>
  <si>
    <t>計画策定主体名</t>
    <rPh sb="0" eb="2">
      <t>ケイカク</t>
    </rPh>
    <rPh sb="2" eb="4">
      <t>サクテイ</t>
    </rPh>
    <rPh sb="4" eb="7">
      <t>シュタイメイ</t>
    </rPh>
    <phoneticPr fontId="3"/>
  </si>
  <si>
    <t>計画策定主体代表者氏名</t>
    <phoneticPr fontId="3"/>
  </si>
  <si>
    <t>計画参画者数</t>
    <phoneticPr fontId="3"/>
  </si>
  <si>
    <t>メールアドレス</t>
    <phoneticPr fontId="3"/>
  </si>
  <si>
    <t>第１　産地における燃料使用量削減等の目標</t>
    <rPh sb="0" eb="1">
      <t>ダイ</t>
    </rPh>
    <phoneticPr fontId="3"/>
  </si>
  <si>
    <t>１　施設園芸における省エネルギー等対策推進の考え方</t>
    <phoneticPr fontId="3"/>
  </si>
  <si>
    <t>２　過去の燃料使用量削減実績</t>
    <phoneticPr fontId="3"/>
  </si>
  <si>
    <t>削減率</t>
    <phoneticPr fontId="3"/>
  </si>
  <si>
    <t>実施事業年度</t>
    <phoneticPr fontId="3"/>
  </si>
  <si>
    <t>実績</t>
    <phoneticPr fontId="3"/>
  </si>
  <si>
    <t>10a当たり燃料使用量</t>
    <phoneticPr fontId="3"/>
  </si>
  <si>
    <t>→</t>
    <phoneticPr fontId="3"/>
  </si>
  <si>
    <t>３　燃料使用量削減等の目標</t>
    <phoneticPr fontId="3"/>
  </si>
  <si>
    <t>（１）10a当たり燃料使用量を削減する目標</t>
    <phoneticPr fontId="3"/>
  </si>
  <si>
    <r>
      <t xml:space="preserve">削減量
</t>
    </r>
    <r>
      <rPr>
        <sz val="10"/>
        <color theme="1"/>
        <rFont val="ＭＳ ゴシック"/>
        <family val="3"/>
        <charset val="128"/>
      </rPr>
      <t>③＝①－②</t>
    </r>
    <phoneticPr fontId="3"/>
  </si>
  <si>
    <r>
      <t xml:space="preserve">削減率
</t>
    </r>
    <r>
      <rPr>
        <sz val="9"/>
        <color theme="1"/>
        <rFont val="ＭＳ ゴシック"/>
        <family val="3"/>
        <charset val="128"/>
      </rPr>
      <t>④＝③／①×100</t>
    </r>
    <phoneticPr fontId="3"/>
  </si>
  <si>
    <t>ＬＰガス</t>
    <phoneticPr fontId="3"/>
  </si>
  <si>
    <t>ＬＮＧ</t>
    <phoneticPr fontId="3"/>
  </si>
  <si>
    <t>合計（Ａ重油換算）</t>
    <rPh sb="0" eb="2">
      <t>ゴウケイ</t>
    </rPh>
    <rPh sb="4" eb="6">
      <t>ジュウユ</t>
    </rPh>
    <rPh sb="6" eb="8">
      <t>カンサン</t>
    </rPh>
    <phoneticPr fontId="3"/>
  </si>
  <si>
    <t>10a当たり</t>
    <rPh sb="3" eb="4">
      <t>ア</t>
    </rPh>
    <phoneticPr fontId="3"/>
  </si>
  <si>
    <t>（２）単位生産量当たり燃料使用量を削減する目標</t>
    <phoneticPr fontId="3"/>
  </si>
  <si>
    <t>１t当たりの
燃料使用量</t>
    <phoneticPr fontId="3"/>
  </si>
  <si>
    <t>（３）民間の金融商品や備蓄タンク等を活用して燃料コストの変動を抑制する目標</t>
    <phoneticPr fontId="3"/>
  </si>
  <si>
    <t>第２　目標達成に向けた取組手段</t>
  </si>
  <si>
    <t>（１）10a当たり燃料使用量の削減を目標とする者の取組計画一覧</t>
    <phoneticPr fontId="3"/>
  </si>
  <si>
    <t>No.</t>
    <phoneticPr fontId="3"/>
  </si>
  <si>
    <t>氏名</t>
    <rPh sb="0" eb="2">
      <t>シメイ</t>
    </rPh>
    <phoneticPr fontId="3"/>
  </si>
  <si>
    <t>温室面積</t>
    <rPh sb="0" eb="2">
      <t>オンシツ</t>
    </rPh>
    <rPh sb="2" eb="4">
      <t>メンセキ</t>
    </rPh>
    <phoneticPr fontId="3"/>
  </si>
  <si>
    <t>燃料使用量</t>
    <phoneticPr fontId="3"/>
  </si>
  <si>
    <t>省エネ設備導入計画</t>
    <rPh sb="3" eb="5">
      <t>セツビ</t>
    </rPh>
    <phoneticPr fontId="3"/>
  </si>
  <si>
    <t>現在</t>
    <phoneticPr fontId="3"/>
  </si>
  <si>
    <t>○事業年度</t>
    <phoneticPr fontId="3"/>
  </si>
  <si>
    <t>（参考）</t>
    <rPh sb="1" eb="3">
      <t>サンコウ</t>
    </rPh>
    <phoneticPr fontId="3"/>
  </si>
  <si>
    <t>合計</t>
    <rPh sb="0" eb="2">
      <t>ゴウケイ</t>
    </rPh>
    <phoneticPr fontId="3"/>
  </si>
  <si>
    <t>【添付資料】</t>
    <phoneticPr fontId="3"/>
  </si>
  <si>
    <t>現在の燃料使用量、目標の燃料使用量の算定方法を確認できる資料</t>
    <phoneticPr fontId="3"/>
  </si>
  <si>
    <t>（２）単位生産量当たり燃料使用量の削減を目標とする者の取組計画一覧</t>
    <phoneticPr fontId="3"/>
  </si>
  <si>
    <t>目標</t>
    <rPh sb="0" eb="2">
      <t>モクヒョウ</t>
    </rPh>
    <phoneticPr fontId="3"/>
  </si>
  <si>
    <t>燃料使用量・生産量の算定方法を確認できる資料</t>
    <phoneticPr fontId="3"/>
  </si>
  <si>
    <t>（３）民間の金融商品や備蓄タンク等を活用して燃料コストの変動を抑制することを目標とする者の取組計画一覧</t>
    <phoneticPr fontId="3"/>
  </si>
  <si>
    <t>番　　　号　</t>
  </si>
  <si>
    <t>（農業者組織）</t>
  </si>
  <si>
    <t>記</t>
  </si>
  <si>
    <t>１　施設園芸等燃料価格高騰対策事業実施計画書：別紙１</t>
  </si>
  <si>
    <t>２　省エネルギー等対策推進計画：別紙２</t>
  </si>
  <si>
    <t>（別紙１）</t>
  </si>
  <si>
    <t>施設園芸等燃料価格高騰対策事業実施計画書</t>
  </si>
  <si>
    <t>※事業年度は７月～翌６月。</t>
  </si>
  <si>
    <t>施設園芸セーフティネット構築事業実施計画</t>
  </si>
  <si>
    <t>（セーフティネット申込者の内訳）</t>
  </si>
  <si>
    <t>番号</t>
  </si>
  <si>
    <t>氏名</t>
  </si>
  <si>
    <t>燃料別</t>
  </si>
  <si>
    <t>Ａ重油</t>
  </si>
  <si>
    <t>灯油</t>
  </si>
  <si>
    <t>合　計</t>
  </si>
  <si>
    <t>（注）※は、「燃料購入予定数量×積立単価×1/2」で算出（農家積立分）。</t>
  </si>
  <si>
    <t>（注）前事業年度から継続加入している申込者については、備考欄に「継続」と記入する。</t>
  </si>
  <si>
    <t>（注）申請数が多い場合等は、本表を別葉とする。</t>
  </si>
  <si>
    <t>添付資料</t>
  </si>
  <si>
    <t>別紙様式第１号（第６条第１項関係）</t>
  </si>
  <si>
    <t>茨城県農業再生協議会会長　殿</t>
  </si>
  <si>
    <t>１　組織の会則（規約）、役員名簿（農業協同組合(連合会)の場合は添付を省略できる）</t>
  </si>
  <si>
    <t>策定主体名：</t>
    <phoneticPr fontId="3"/>
  </si>
  <si>
    <t>燃料購入
予定数量</t>
    <phoneticPr fontId="3"/>
  </si>
  <si>
    <t>補助金所要
見込額</t>
    <phoneticPr fontId="3"/>
  </si>
  <si>
    <t>備考</t>
    <phoneticPr fontId="3"/>
  </si>
  <si>
    <t>　茨城県農業再生協議会施設園芸等燃料価格高騰対策業務方法書（平成29年4月18 日付け茨城県農業再生協議会作成）第６条第１項の規定に基づき、下記により事業実施計画及び省エネルギー推進計画を作成（変更）したので、関係書類を添えて承認を申請する。</t>
    <phoneticPr fontId="3"/>
  </si>
  <si>
    <t>（注）当該産地における施設園芸の経営に関する現状と課題、省エネルギー等対策推進計画の実践を踏まえた今後の展開方向について記入する。</t>
    <phoneticPr fontId="3"/>
  </si>
  <si>
    <t>（注１）１期計画、２期計画における目標削減率15％を達成した場合に削減率を○で囲む。</t>
    <rPh sb="1" eb="2">
      <t>チュウ</t>
    </rPh>
    <phoneticPr fontId="3"/>
  </si>
  <si>
    <t>現在①</t>
    <phoneticPr fontId="3"/>
  </si>
  <si>
    <t>目標②</t>
    <phoneticPr fontId="3"/>
  </si>
  <si>
    <t>年間使用量</t>
    <phoneticPr fontId="3"/>
  </si>
  <si>
    <t>（注１） 省エネルギー等対策推進計画に参画する者が経営する温室面積（計画該当品目）を対象に記載する。</t>
    <rPh sb="1" eb="2">
      <t>チュウ</t>
    </rPh>
    <phoneticPr fontId="3"/>
  </si>
  <si>
    <t>面積</t>
    <rPh sb="0" eb="2">
      <t>メンセキ</t>
    </rPh>
    <phoneticPr fontId="3"/>
  </si>
  <si>
    <t>（注１）省エネルギー等対策推進計画に参画する者が経営する温室面積（計画該当品目）を対象に記載する。</t>
    <rPh sb="1" eb="2">
      <t>チュウ</t>
    </rPh>
    <phoneticPr fontId="3"/>
  </si>
  <si>
    <t>（注３）重量での把握が困難な場合は、単位を数量に変更して記載してもよいものとする。</t>
    <rPh sb="1" eb="2">
      <t>チュウ</t>
    </rPh>
    <phoneticPr fontId="3"/>
  </si>
  <si>
    <t>（注４）支援対象者内で複数の品目を生産している場合は、作付け戸数上位３品目（又は作付け戸数で全体の７割に達するまでの品目）について、枠を追加して記載する。</t>
    <rPh sb="1" eb="2">
      <t>チュウ</t>
    </rPh>
    <phoneticPr fontId="3"/>
  </si>
  <si>
    <r>
      <t>抑制率
③</t>
    </r>
    <r>
      <rPr>
        <sz val="9"/>
        <color theme="1"/>
        <rFont val="ＭＳ ゴシック"/>
        <family val="3"/>
        <charset val="128"/>
      </rPr>
      <t>＝②／①×100</t>
    </r>
    <rPh sb="0" eb="2">
      <t>ヨクセイ</t>
    </rPh>
    <phoneticPr fontId="3"/>
  </si>
  <si>
    <t>現在使用量①</t>
    <rPh sb="2" eb="5">
      <t>シヨウリョウ</t>
    </rPh>
    <phoneticPr fontId="3"/>
  </si>
  <si>
    <t>抑制量②</t>
    <rPh sb="0" eb="2">
      <t>ヨクセイ</t>
    </rPh>
    <rPh sb="2" eb="3">
      <t>リョウ</t>
    </rPh>
    <phoneticPr fontId="3"/>
  </si>
  <si>
    <t>（注１）本取組計画一覧は燃料種類別に作成することとし、ＬＰガスは「㎏」、ＬＮＧは「㎥」に単位を修正する。</t>
    <rPh sb="1" eb="2">
      <t>チュウ</t>
    </rPh>
    <phoneticPr fontId="3"/>
  </si>
  <si>
    <t>（注２）計画参画者個々の省エネルギー等対策取組計画から転記する。</t>
    <phoneticPr fontId="3"/>
  </si>
  <si>
    <t>（注３）燃料使用量（現在、目標）欄は、算定方法を確認できる資料等の根拠資料を添付のうえ産地の合計のみの記載とすることも可能とする。</t>
    <rPh sb="1" eb="2">
      <t>チュウ</t>
    </rPh>
    <phoneticPr fontId="3"/>
  </si>
  <si>
    <t>（注４）省エネ設備導入計画の欄は、上段に導入設備を、中段に導入台数を、下段に導入温室面積を記載する。</t>
    <rPh sb="1" eb="2">
      <t>チュウ</t>
    </rPh>
    <phoneticPr fontId="3"/>
  </si>
  <si>
    <t>（注５）申請数が多い場合等は、本表を別葉とする。</t>
    <rPh sb="1" eb="2">
      <t>チュウ</t>
    </rPh>
    <phoneticPr fontId="3"/>
  </si>
  <si>
    <t>生産量</t>
    <rPh sb="0" eb="3">
      <t>セイサンリョウ</t>
    </rPh>
    <phoneticPr fontId="3"/>
  </si>
  <si>
    <t>（注２）計画参画者個々の省エネルギー等対策取組計画から転記する。</t>
    <rPh sb="1" eb="2">
      <t>チュウ</t>
    </rPh>
    <phoneticPr fontId="3"/>
  </si>
  <si>
    <t>（注３）燃料使用量（現在、目標）及び生産量（現在、目標）欄は、算定方法を確認できる資料等の根拠資料を添付のうえ産地の合計のみの記載とすることも可能とする。</t>
    <rPh sb="1" eb="2">
      <t>チュウ</t>
    </rPh>
    <phoneticPr fontId="3"/>
  </si>
  <si>
    <t>（注４）重量での把握が困難な場合は、単位を数量に変更して記載してもよいものとする。</t>
    <rPh sb="1" eb="2">
      <t>チュウ</t>
    </rPh>
    <phoneticPr fontId="3"/>
  </si>
  <si>
    <t>（注５）省エネ設備・生産性向上設備導入計画の欄は、上段に導入設備を、中段に導入台数を、下段に導入温室面積を記載する。</t>
    <rPh sb="1" eb="2">
      <t>チュウ</t>
    </rPh>
    <phoneticPr fontId="3"/>
  </si>
  <si>
    <t>（注６）申請数が多い場合等は、本表を別葉とする。</t>
    <rPh sb="1" eb="2">
      <t>チュウ</t>
    </rPh>
    <phoneticPr fontId="3"/>
  </si>
  <si>
    <t>（注２）変動抑制取組計画については、支援対象者が一体的に取り組む場合は、合計欄にのみ記載。
計画参画者が個別に取り組む場合は、個々の省エネルギー等対策取組計画から転記する。</t>
    <rPh sb="1" eb="2">
      <t>チュウ</t>
    </rPh>
    <phoneticPr fontId="3"/>
  </si>
  <si>
    <t>（注４）変動抑制取組計画の（参考）欄には、どの事業年度からどのような取組により、燃料価格や燃料使用量の変動を抑制するのかが分かるよう記載する。</t>
    <rPh sb="1" eb="2">
      <t>チュウ</t>
    </rPh>
    <phoneticPr fontId="3"/>
  </si>
  <si>
    <t>（注６）燃料価格や燃料使用量の変動を抑制するための取組内容は支援対象者ごとに異なることから、本表については、事業主体と協議の下、適宜変更することも可能とする。</t>
    <rPh sb="1" eb="2">
      <t>チュウ</t>
    </rPh>
    <phoneticPr fontId="3"/>
  </si>
  <si>
    <t>変動抑制取組計画</t>
    <rPh sb="0" eb="4">
      <t>ヘンドウヨクセイ</t>
    </rPh>
    <rPh sb="4" eb="6">
      <t>トリクミ</t>
    </rPh>
    <rPh sb="6" eb="8">
      <t>ケイカク</t>
    </rPh>
    <phoneticPr fontId="3"/>
  </si>
  <si>
    <t>変動抑制量</t>
    <phoneticPr fontId="3"/>
  </si>
  <si>
    <t>（注１）省エネルギー等対策推進計画に参画する者が経営する茶工場を対象に記載する。</t>
    <rPh sb="1" eb="2">
      <t>チュウ</t>
    </rPh>
    <phoneticPr fontId="3"/>
  </si>
  <si>
    <t>氏　名</t>
    <rPh sb="0" eb="1">
      <t>シ</t>
    </rPh>
    <rPh sb="2" eb="3">
      <t>メイ</t>
    </rPh>
    <phoneticPr fontId="14"/>
  </si>
  <si>
    <t>灯油</t>
    <rPh sb="0" eb="2">
      <t>トウユ</t>
    </rPh>
    <phoneticPr fontId="14"/>
  </si>
  <si>
    <t>計</t>
    <rPh sb="0" eb="1">
      <t>ケイ</t>
    </rPh>
    <phoneticPr fontId="3"/>
  </si>
  <si>
    <t>＊積立の金額は、参加構成員ごとに計算結果を切り捨てにより100円単位としたものです。</t>
    <phoneticPr fontId="3"/>
  </si>
  <si>
    <t>住所</t>
    <rPh sb="0" eb="2">
      <t>ジュウショ</t>
    </rPh>
    <phoneticPr fontId="3"/>
  </si>
  <si>
    <t>別紙様式第５号（第１２条関係）</t>
    <rPh sb="0" eb="2">
      <t>ベッシ</t>
    </rPh>
    <rPh sb="2" eb="4">
      <t>ヨウシキ</t>
    </rPh>
    <phoneticPr fontId="3"/>
  </si>
  <si>
    <t>【契約の更新の場合】</t>
  </si>
  <si>
    <t>施設園芸用燃料価格差補塡金積立契約申込書（更新）</t>
    <phoneticPr fontId="3"/>
  </si>
  <si>
    <t>　茨城県農業再生協議会施設園芸等燃料価格高騰対策業務方法書（平成29年4月18 日付け茨城県農業再生協議会作成）第１２条の規定に基づき、貴協議会作成の積立契約の内容及び下記の積立契約における留意事項を承知・同意の上、積立契約を更新して締結したいので申し込みます。
　なお、本契約に参加する当組織の構成員は別紙のとおりです。</t>
    <phoneticPr fontId="3"/>
  </si>
  <si>
    <t>契約管理番号　　　　　　　　　　　　</t>
    <phoneticPr fontId="3"/>
  </si>
  <si>
    <t>別紙
（別紙様式第５号に添付）（別紙様式第７号の「別紙」による代用可能）</t>
    <phoneticPr fontId="3"/>
  </si>
  <si>
    <t>施設園芸用燃料価格差補塡金積立契約の参加構成員について</t>
    <phoneticPr fontId="3"/>
  </si>
  <si>
    <t>施設園芸用価格差補填金積立契約の参加構成員は以下のとおりです。</t>
  </si>
  <si>
    <t>　　代表者の住所：</t>
  </si>
  <si>
    <t>３　参加構成員数</t>
    <phoneticPr fontId="3"/>
  </si>
  <si>
    <t>４　参加構成員（別紙様式7号を参照）</t>
    <rPh sb="8" eb="12">
      <t>ベッシヨウシキ</t>
    </rPh>
    <rPh sb="13" eb="14">
      <t>ゴウ</t>
    </rPh>
    <rPh sb="15" eb="17">
      <t>サンショウ</t>
    </rPh>
    <phoneticPr fontId="3"/>
  </si>
  <si>
    <t>【新規契約の場合】</t>
    <rPh sb="1" eb="5">
      <t>シンキケイヤク</t>
    </rPh>
    <phoneticPr fontId="3"/>
  </si>
  <si>
    <t>施設園芸用燃料価格差補塡金積立契約申込書</t>
    <phoneticPr fontId="3"/>
  </si>
  <si>
    <t>　茨城県農業再生協議会施設園芸等燃料価格高騰対策業務方法書（平成29年4月18 日付け茨城県農業再生協議会作成）第１２条の規定に基づき、貴協議会作成の積立契約の内容及び下記の積立契約における留意事項を承知・同意の上、積立契約を締結したいので申し込みます。
　なお、本契約に参加する当組織の構成員は別紙のとおりです。</t>
    <phoneticPr fontId="3"/>
  </si>
  <si>
    <t>（注）「施設園芸用燃料価格差補填金積立契約申込書」（必要に応じ）及び
           「施設園芸用燃料購入数量等設定申込書」を添付する。</t>
    <phoneticPr fontId="3"/>
  </si>
  <si>
    <t>２　事業参加者の一覧</t>
    <phoneticPr fontId="3"/>
  </si>
  <si>
    <r>
      <t>住所</t>
    </r>
    <r>
      <rPr>
        <sz val="12"/>
        <color theme="1"/>
        <rFont val="ＭＳ ゴシック"/>
        <family val="3"/>
        <charset val="128"/>
      </rPr>
      <t>（主たる事務所）</t>
    </r>
    <phoneticPr fontId="3"/>
  </si>
  <si>
    <r>
      <t>電話番号</t>
    </r>
    <r>
      <rPr>
        <sz val="12"/>
        <color theme="1"/>
        <rFont val="ＭＳ ゴシック"/>
        <family val="3"/>
        <charset val="128"/>
      </rPr>
      <t>（主たる事務所）</t>
    </r>
    <phoneticPr fontId="3"/>
  </si>
  <si>
    <t>（注２） 年間(加温期間)使用量の「現在」及び「目標」欄は、第２の「（１）10a当たりの燃料使用量の削減を目標とする者の取組計画一覧」の合計欄から転記する。
　　　　</t>
    <rPh sb="1" eb="2">
      <t>チュウ</t>
    </rPh>
    <phoneticPr fontId="3"/>
  </si>
  <si>
    <t>（注２）年間（対象期間）使用量及び抑制量欄は、第２の「（３）民間の金融商品や備蓄タンク等を活用して燃料コストの変動を抑制することを目標とする者の取組計画一覧」の</t>
    <rPh sb="1" eb="2">
      <t>チュウ</t>
    </rPh>
    <phoneticPr fontId="3"/>
  </si>
  <si>
    <t>（注３）燃油コストの変動抑制量は、燃料コストの変動が産地の経営に及ぼすリスクに対して、民間の金融商品や備蓄タンク等の活用により、産地が燃料コストの変動に対する</t>
    <rPh sb="1" eb="2">
      <t>チュウ</t>
    </rPh>
    <phoneticPr fontId="3"/>
  </si>
  <si>
    <t>　　　　リスク軽減に備えている燃料量を記載する</t>
    <phoneticPr fontId="3"/>
  </si>
  <si>
    <t>　　　　（例えば、備蓄タンクの活用であれば、燃料価格が高騰した際に、一定価格（高騰した価格よりも安い価格）で○○ＫＬ売り渡せることが可能な量）。</t>
    <phoneticPr fontId="3"/>
  </si>
  <si>
    <t>名称及び代表者の氏名</t>
    <phoneticPr fontId="3"/>
  </si>
  <si>
    <t>住　　所</t>
    <rPh sb="0" eb="1">
      <t>ジュウ</t>
    </rPh>
    <rPh sb="3" eb="4">
      <t>ショ</t>
    </rPh>
    <phoneticPr fontId="3"/>
  </si>
  <si>
    <t>現在①</t>
  </si>
  <si>
    <t>目標②</t>
  </si>
  <si>
    <t>年間（加温期間）生産量</t>
    <rPh sb="0" eb="2">
      <t>ネンカン</t>
    </rPh>
    <rPh sb="3" eb="7">
      <t>カオンキカン</t>
    </rPh>
    <rPh sb="8" eb="11">
      <t>セイサンリョウ</t>
    </rPh>
    <phoneticPr fontId="3"/>
  </si>
  <si>
    <t>合計（A重油換算）</t>
    <phoneticPr fontId="3"/>
  </si>
  <si>
    <t>（注２）年間（加温期間）使用量の「現在」及び「目標」欄は、第２の「（２）単位生産量当たり燃料使用量の削減を目標とする者の取組計画一覧」の合計欄から転記する。</t>
    <rPh sb="1" eb="2">
      <t>チュウ</t>
    </rPh>
    <phoneticPr fontId="3"/>
  </si>
  <si>
    <t>生産量（ｔ）　　　　　　(品目名：　　　)</t>
    <rPh sb="0" eb="3">
      <t>セイサンリョウ</t>
    </rPh>
    <phoneticPr fontId="3"/>
  </si>
  <si>
    <r>
      <t xml:space="preserve">Ａ重油または灯油
</t>
    </r>
    <r>
      <rPr>
        <sz val="6"/>
        <color theme="1"/>
        <rFont val="ＭＳ ゴシック"/>
        <family val="3"/>
        <charset val="128"/>
      </rPr>
      <t>（灯油の場合はＡ重油に換算）</t>
    </r>
    <phoneticPr fontId="3"/>
  </si>
  <si>
    <t>　　　　　　　　　　※積立契約完了通知の契約管理番号を記載</t>
    <phoneticPr fontId="3"/>
  </si>
  <si>
    <t>　　代表者の氏名：</t>
    <rPh sb="2" eb="8">
      <t>フリガナ</t>
    </rPh>
    <phoneticPr fontId="3" alignment="distributed"/>
  </si>
  <si>
    <t>２　代　表　者</t>
    <phoneticPr fontId="3"/>
  </si>
  <si>
    <t>１　組　織　名</t>
    <phoneticPr fontId="3"/>
  </si>
  <si>
    <t>フリガナ</t>
    <phoneticPr fontId="3"/>
  </si>
  <si>
    <t>対象期間：</t>
    <phoneticPr fontId="3"/>
  </si>
  <si>
    <t>　実施期間：</t>
    <phoneticPr fontId="3"/>
  </si>
  <si>
    <t xml:space="preserve">【燃料購入数量等設定における留意事項】
・燃料購入数量の設定に関する証拠書類の提出を求めた場合は、必ず提出してください。提出がない場合には、燃料購入数量が設定できない場合があります。
・当協議会から指示があった場合には、指定月の燃料の購入数量を領収書、納品書等の写しを添付して速やかに報告してください。
・燃料購入数量等が設定されましたらお知らせしますので、燃料補塡積立金必要額を納入してください。 </t>
    <phoneticPr fontId="3"/>
  </si>
  <si>
    <t>×1/2＝</t>
    <phoneticPr fontId="3"/>
  </si>
  <si>
    <t>×1/2＝</t>
  </si>
  <si>
    <t>ＬＰガス</t>
  </si>
  <si>
    <t>灯油</t>
    <rPh sb="0" eb="2">
      <t>トウユ</t>
    </rPh>
    <phoneticPr fontId="3"/>
  </si>
  <si>
    <t>Ａ重油</t>
    <phoneticPr fontId="3"/>
  </si>
  <si>
    <t xml:space="preserve"> 選択された単価</t>
    <rPh sb="1" eb="3">
      <t>センタク</t>
    </rPh>
    <rPh sb="6" eb="8">
      <t>タンカ</t>
    </rPh>
    <phoneticPr fontId="3"/>
  </si>
  <si>
    <t>３．燃料補填積立の金額</t>
    <rPh sb="2" eb="4">
      <t>ネンリョウ</t>
    </rPh>
    <rPh sb="4" eb="6">
      <t>ホテン</t>
    </rPh>
    <rPh sb="6" eb="8">
      <t>ツミタテ</t>
    </rPh>
    <rPh sb="9" eb="11">
      <t>キンガク</t>
    </rPh>
    <phoneticPr fontId="3"/>
  </si>
  <si>
    <t>Ａ重油</t>
    <rPh sb="1" eb="3">
      <t>ジュウユ</t>
    </rPh>
    <phoneticPr fontId="3"/>
  </si>
  <si>
    <t>燃料価格の170％相当までの高騰に備え積立て</t>
    <rPh sb="0" eb="2">
      <t>ネンリョウ</t>
    </rPh>
    <rPh sb="2" eb="4">
      <t>カカク</t>
    </rPh>
    <rPh sb="9" eb="11">
      <t>ソウトウ</t>
    </rPh>
    <rPh sb="14" eb="16">
      <t>コウトウ</t>
    </rPh>
    <rPh sb="17" eb="18">
      <t>ソナ</t>
    </rPh>
    <rPh sb="19" eb="21">
      <t>ツミタテ</t>
    </rPh>
    <phoneticPr fontId="3"/>
  </si>
  <si>
    <t>燃料価格の150％相当までの高騰に備え積立て</t>
    <rPh sb="0" eb="2">
      <t>ネンリョウ</t>
    </rPh>
    <rPh sb="2" eb="4">
      <t>カカク</t>
    </rPh>
    <rPh sb="9" eb="11">
      <t>ソウトウ</t>
    </rPh>
    <rPh sb="14" eb="16">
      <t>コウトウ</t>
    </rPh>
    <rPh sb="17" eb="18">
      <t>ソナ</t>
    </rPh>
    <rPh sb="19" eb="21">
      <t>ツミタテ</t>
    </rPh>
    <phoneticPr fontId="3"/>
  </si>
  <si>
    <t>燃料価格の130％相当までの高騰に備え積立て</t>
    <rPh sb="0" eb="2">
      <t>ネンリョウ</t>
    </rPh>
    <rPh sb="2" eb="4">
      <t>カカク</t>
    </rPh>
    <rPh sb="9" eb="11">
      <t>ソウトウ</t>
    </rPh>
    <rPh sb="14" eb="16">
      <t>コウトウ</t>
    </rPh>
    <rPh sb="17" eb="18">
      <t>ソナ</t>
    </rPh>
    <rPh sb="19" eb="21">
      <t>ツミタテ</t>
    </rPh>
    <phoneticPr fontId="3"/>
  </si>
  <si>
    <t>燃料価格の115％相当までの高騰に備え積立て</t>
    <rPh sb="0" eb="2">
      <t>ネンリョウ</t>
    </rPh>
    <rPh sb="2" eb="4">
      <t>カカク</t>
    </rPh>
    <rPh sb="9" eb="11">
      <t>ソウトウ</t>
    </rPh>
    <rPh sb="14" eb="16">
      <t>コウトウ</t>
    </rPh>
    <rPh sb="17" eb="18">
      <t>ソナ</t>
    </rPh>
    <rPh sb="19" eb="21">
      <t>ツミタテ</t>
    </rPh>
    <phoneticPr fontId="3"/>
  </si>
  <si>
    <t>燃料購入予定数量</t>
    <rPh sb="0" eb="2">
      <t>ネンリョウ</t>
    </rPh>
    <rPh sb="2" eb="4">
      <t>コウニュウ</t>
    </rPh>
    <rPh sb="4" eb="6">
      <t>ヨテイ</t>
    </rPh>
    <rPh sb="6" eb="8">
      <t>スウリョウ</t>
    </rPh>
    <phoneticPr fontId="3"/>
  </si>
  <si>
    <t>単価</t>
    <rPh sb="0" eb="2">
      <t>タンカ</t>
    </rPh>
    <phoneticPr fontId="3"/>
  </si>
  <si>
    <t>油種等</t>
    <rPh sb="0" eb="3">
      <t>ユシュトウ</t>
    </rPh>
    <phoneticPr fontId="3"/>
  </si>
  <si>
    <t>選択肢（積立方式）</t>
    <rPh sb="0" eb="3">
      <t>センタクシ</t>
    </rPh>
    <rPh sb="4" eb="8">
      <t>ツミタテホウシキ</t>
    </rPh>
    <phoneticPr fontId="3"/>
  </si>
  <si>
    <t>２．対象数量（施設園芸用燃料価格差補填金の対象となる燃料購入予定数量）</t>
    <rPh sb="2" eb="6">
      <t>タイショウスウリョウ</t>
    </rPh>
    <rPh sb="7" eb="11">
      <t>シセツエンゲイ</t>
    </rPh>
    <rPh sb="11" eb="12">
      <t>ヨウ</t>
    </rPh>
    <rPh sb="12" eb="14">
      <t>ネンリョウ</t>
    </rPh>
    <rPh sb="14" eb="17">
      <t>カカクサ</t>
    </rPh>
    <rPh sb="17" eb="20">
      <t>ホテンキン</t>
    </rPh>
    <rPh sb="21" eb="23">
      <t>タイショウ</t>
    </rPh>
    <rPh sb="26" eb="28">
      <t>ネンリョウ</t>
    </rPh>
    <rPh sb="28" eb="30">
      <t>コウニュウ</t>
    </rPh>
    <rPh sb="30" eb="32">
      <t>ヨテイ</t>
    </rPh>
    <rPh sb="32" eb="34">
      <t>スウリョウ</t>
    </rPh>
    <phoneticPr fontId="3"/>
  </si>
  <si>
    <t>１．対象期間</t>
    <rPh sb="2" eb="6">
      <t>タイショウキカン</t>
    </rPh>
    <phoneticPr fontId="3"/>
  </si>
  <si>
    <t>契約管理番号</t>
    <phoneticPr fontId="3"/>
  </si>
  <si>
    <t>►</t>
    <phoneticPr fontId="3"/>
  </si>
  <si>
    <t>代表者職名、代表者名</t>
    <rPh sb="0" eb="3">
      <t>ダイヒョウシャ</t>
    </rPh>
    <rPh sb="3" eb="5">
      <t>ショクメイ</t>
    </rPh>
    <rPh sb="6" eb="9">
      <t>ダイヒョウシャ</t>
    </rPh>
    <rPh sb="9" eb="10">
      <t>メイ</t>
    </rPh>
    <phoneticPr fontId="3"/>
  </si>
  <si>
    <t>組織名</t>
    <rPh sb="0" eb="3">
      <t>ソシキメイ</t>
    </rPh>
    <phoneticPr fontId="3"/>
  </si>
  <si>
    <t>茨城県農業再生協議会会長　殿</t>
    <rPh sb="13" eb="14">
      <t>トノ</t>
    </rPh>
    <phoneticPr fontId="3"/>
  </si>
  <si>
    <t>令和　　年　　月　　日</t>
    <rPh sb="0" eb="2">
      <t>レイワ</t>
    </rPh>
    <rPh sb="4" eb="5">
      <t>ネン</t>
    </rPh>
    <rPh sb="7" eb="8">
      <t>ガツ</t>
    </rPh>
    <rPh sb="10" eb="11">
      <t>ニチ</t>
    </rPh>
    <phoneticPr fontId="3"/>
  </si>
  <si>
    <t>番　号</t>
    <rPh sb="0" eb="1">
      <t>バン</t>
    </rPh>
    <rPh sb="2" eb="3">
      <t>ゴウ</t>
    </rPh>
    <phoneticPr fontId="3"/>
  </si>
  <si>
    <t>別紙様式第７号（第１４条第１項関係）</t>
    <rPh sb="0" eb="2">
      <t>ベッシ</t>
    </rPh>
    <rPh sb="2" eb="4">
      <t>ヨウシキ</t>
    </rPh>
    <rPh sb="4" eb="5">
      <t>ダイ</t>
    </rPh>
    <rPh sb="6" eb="7">
      <t>ゴウ</t>
    </rPh>
    <rPh sb="8" eb="9">
      <t>ダイ</t>
    </rPh>
    <rPh sb="11" eb="12">
      <t>ジョウ</t>
    </rPh>
    <rPh sb="12" eb="13">
      <t>ダイ</t>
    </rPh>
    <rPh sb="14" eb="15">
      <t>コウ</t>
    </rPh>
    <rPh sb="15" eb="17">
      <t>カンケイ</t>
    </rPh>
    <phoneticPr fontId="3"/>
  </si>
  <si>
    <t>（注）分割納付を希望する参加構成員は「〇」を、希望しない場合は「×」を記載する。</t>
    <rPh sb="1" eb="2">
      <t>チュウ</t>
    </rPh>
    <rPh sb="3" eb="7">
      <t>ブンカツノウフ</t>
    </rPh>
    <rPh sb="8" eb="10">
      <t>キボウ</t>
    </rPh>
    <rPh sb="12" eb="17">
      <t>サンカコウセイイン</t>
    </rPh>
    <rPh sb="23" eb="25">
      <t>キボウ</t>
    </rPh>
    <rPh sb="28" eb="30">
      <t>バアイ</t>
    </rPh>
    <rPh sb="35" eb="37">
      <t>キサイ</t>
    </rPh>
    <phoneticPr fontId="3"/>
  </si>
  <si>
    <t>　　　切り捨てにより100円単位で記載する。</t>
    <phoneticPr fontId="3"/>
  </si>
  <si>
    <t>（注）※は、「燃料購入予定数量×積立単価×1/2」で算出する（農家積立分）。</t>
    <rPh sb="7" eb="9">
      <t>ネンリョウ</t>
    </rPh>
    <phoneticPr fontId="3"/>
  </si>
  <si>
    <t>（注）番号は、参加構成員ごとの整理番号とする。</t>
    <phoneticPr fontId="3"/>
  </si>
  <si>
    <t>Ａ重油</t>
    <rPh sb="1" eb="3">
      <t>ジュウユ</t>
    </rPh>
    <phoneticPr fontId="14"/>
  </si>
  <si>
    <t>納付額が不足</t>
    <rPh sb="0" eb="3">
      <t>ノウフガク</t>
    </rPh>
    <rPh sb="4" eb="6">
      <t>フソク</t>
    </rPh>
    <phoneticPr fontId="3"/>
  </si>
  <si>
    <t>納付額が過大</t>
    <rPh sb="0" eb="3">
      <t>ノウフガク</t>
    </rPh>
    <rPh sb="4" eb="6">
      <t>カダイ</t>
    </rPh>
    <phoneticPr fontId="3"/>
  </si>
  <si>
    <t>第２回
納付額</t>
    <rPh sb="0" eb="1">
      <t>ダイ</t>
    </rPh>
    <rPh sb="2" eb="3">
      <t>カイ</t>
    </rPh>
    <rPh sb="4" eb="7">
      <t>ノウフガク</t>
    </rPh>
    <phoneticPr fontId="3"/>
  </si>
  <si>
    <t>第１回
納付額</t>
    <rPh sb="0" eb="1">
      <t>ダイ</t>
    </rPh>
    <rPh sb="2" eb="3">
      <t>カイ</t>
    </rPh>
    <rPh sb="4" eb="7">
      <t>ノウフガク</t>
    </rPh>
    <phoneticPr fontId="3"/>
  </si>
  <si>
    <t>チェック
 第１回納付額と第２回納付額の合計額が積立必要額合計と一致しているか</t>
    <rPh sb="6" eb="7">
      <t>ダイ</t>
    </rPh>
    <rPh sb="8" eb="9">
      <t>カイ</t>
    </rPh>
    <rPh sb="9" eb="12">
      <t>ノウフガク</t>
    </rPh>
    <rPh sb="13" eb="14">
      <t>ダイ</t>
    </rPh>
    <rPh sb="15" eb="19">
      <t>カイノウフガク</t>
    </rPh>
    <rPh sb="20" eb="23">
      <t>ゴウケイガク</t>
    </rPh>
    <rPh sb="24" eb="28">
      <t>ツミタテヒツヨウ</t>
    </rPh>
    <rPh sb="28" eb="29">
      <t>ガク</t>
    </rPh>
    <rPh sb="29" eb="31">
      <t>ゴウケイ</t>
    </rPh>
    <rPh sb="32" eb="34">
      <t>イッチ</t>
    </rPh>
    <phoneticPr fontId="3"/>
  </si>
  <si>
    <t>前年度積立金残高（円）②</t>
    <rPh sb="0" eb="3">
      <t>ゼンネンド</t>
    </rPh>
    <rPh sb="3" eb="6">
      <t>ツミタテキン</t>
    </rPh>
    <rPh sb="6" eb="8">
      <t>ザンダカ</t>
    </rPh>
    <rPh sb="9" eb="10">
      <t>エン</t>
    </rPh>
    <phoneticPr fontId="3"/>
  </si>
  <si>
    <t>燃料補填金積立金額（円）①</t>
    <rPh sb="0" eb="2">
      <t>ネンリョウ</t>
    </rPh>
    <rPh sb="2" eb="5">
      <t>ホテンキン</t>
    </rPh>
    <rPh sb="5" eb="9">
      <t>ツミタテキンガク</t>
    </rPh>
    <rPh sb="10" eb="11">
      <t>エン</t>
    </rPh>
    <phoneticPr fontId="14"/>
  </si>
  <si>
    <t>対象燃料購入数量</t>
    <rPh sb="0" eb="2">
      <t>タイショウ</t>
    </rPh>
    <rPh sb="2" eb="4">
      <t>ネンリョウ</t>
    </rPh>
    <rPh sb="4" eb="6">
      <t>コウニュウ</t>
    </rPh>
    <rPh sb="6" eb="8">
      <t>スウリョウ</t>
    </rPh>
    <phoneticPr fontId="14"/>
  </si>
  <si>
    <t>　油種等
・Ａ重油
・灯油
・ＬＰガス
・ＬＮＧ</t>
    <rPh sb="1" eb="3">
      <t>ユシュ</t>
    </rPh>
    <rPh sb="3" eb="4">
      <t>トウ</t>
    </rPh>
    <rPh sb="11" eb="13">
      <t>トウユ</t>
    </rPh>
    <phoneticPr fontId="14"/>
  </si>
  <si>
    <t>選択肢
・115％
・130％
・150％
・170％</t>
    <rPh sb="0" eb="3">
      <t>センタクシ</t>
    </rPh>
    <phoneticPr fontId="14"/>
  </si>
  <si>
    <t>住　所</t>
    <rPh sb="0" eb="1">
      <t>ジュウ</t>
    </rPh>
    <rPh sb="2" eb="3">
      <t>ショ</t>
    </rPh>
    <phoneticPr fontId="14"/>
  </si>
  <si>
    <t>番号</t>
    <rPh sb="0" eb="2">
      <t>バンゴウ</t>
    </rPh>
    <phoneticPr fontId="14"/>
  </si>
  <si>
    <t>２　　参加構成員ごとの内訳</t>
    <rPh sb="3" eb="5">
      <t>サンカ</t>
    </rPh>
    <rPh sb="5" eb="8">
      <t>コウセイイン</t>
    </rPh>
    <rPh sb="11" eb="13">
      <t>ウチワケ</t>
    </rPh>
    <phoneticPr fontId="14"/>
  </si>
  <si>
    <t>名</t>
    <phoneticPr fontId="3"/>
  </si>
  <si>
    <t>１　　参加構成員数</t>
    <rPh sb="3" eb="5">
      <t>サンカ</t>
    </rPh>
    <rPh sb="5" eb="8">
      <t>コウセイイン</t>
    </rPh>
    <rPh sb="8" eb="9">
      <t>スウ</t>
    </rPh>
    <phoneticPr fontId="14"/>
  </si>
  <si>
    <t>の燃料購入予定数量等設定の内訳は以下のとおりです。</t>
    <phoneticPr fontId="3"/>
  </si>
  <si>
    <t>（支援対象者名）</t>
    <rPh sb="1" eb="6">
      <t>シエンタイショウシャ</t>
    </rPh>
    <rPh sb="6" eb="7">
      <t>メイ</t>
    </rPh>
    <phoneticPr fontId="3"/>
  </si>
  <si>
    <t>別紙</t>
    <rPh sb="0" eb="2">
      <t>ベッシ</t>
    </rPh>
    <phoneticPr fontId="14"/>
  </si>
  <si>
    <t>別紙様式第７号に添付</t>
    <rPh sb="0" eb="2">
      <t>ベッシ</t>
    </rPh>
    <rPh sb="2" eb="4">
      <t>ヨウシキ</t>
    </rPh>
    <rPh sb="4" eb="5">
      <t>ダイ</t>
    </rPh>
    <rPh sb="6" eb="7">
      <t>ゴウ</t>
    </rPh>
    <rPh sb="8" eb="10">
      <t>テンプ</t>
    </rPh>
    <phoneticPr fontId="14"/>
  </si>
  <si>
    <t>３年間</t>
    <rPh sb="1" eb="2">
      <t>ネン</t>
    </rPh>
    <phoneticPr fontId="3"/>
  </si>
  <si>
    <t>（Ｒ　事業年度～Ｒ　事業年度）</t>
    <phoneticPr fontId="3"/>
  </si>
  <si>
    <t>単位生産量当たり
燃料使用量</t>
    <phoneticPr fontId="3"/>
  </si>
  <si>
    <t>灯油</t>
    <rPh sb="0" eb="2">
      <t>トウユ</t>
    </rPh>
    <phoneticPr fontId="3"/>
  </si>
  <si>
    <t>茨城県</t>
    <rPh sb="0" eb="3">
      <t>イバラキケン</t>
    </rPh>
    <phoneticPr fontId="3"/>
  </si>
  <si>
    <t>令和　年　月　日　</t>
    <rPh sb="0" eb="2">
      <t>レイワ</t>
    </rPh>
    <phoneticPr fontId="3"/>
  </si>
  <si>
    <t>～</t>
    <phoneticPr fontId="3"/>
  </si>
  <si>
    <t>月</t>
    <rPh sb="0" eb="1">
      <t>ツキ</t>
    </rPh>
    <phoneticPr fontId="3"/>
  </si>
  <si>
    <t>月</t>
    <rPh sb="0" eb="1">
      <t>ツキ</t>
    </rPh>
    <phoneticPr fontId="3"/>
  </si>
  <si>
    <t>R８年７月～R９年６月</t>
    <phoneticPr fontId="3"/>
  </si>
  <si>
    <t>R８事業年度</t>
    <phoneticPr fontId="3"/>
  </si>
  <si>
    <t>令和８年　月　日　</t>
    <rPh sb="0" eb="2">
      <t>レイワ</t>
    </rPh>
    <phoneticPr fontId="3"/>
  </si>
  <si>
    <t>施設園芸等燃料価格高騰対策事業実施計画及び省エネルギー等対策推進
計画の（変更）承認申請について</t>
    <phoneticPr fontId="3"/>
  </si>
  <si>
    <t>削減率</t>
    <rPh sb="0" eb="3">
      <t>サクゲンリツ</t>
    </rPh>
    <phoneticPr fontId="3"/>
  </si>
  <si>
    <t>　　　　目標年の燃油使用実績を記載し、その差を削減率として記載。</t>
    <phoneticPr fontId="3"/>
  </si>
  <si>
    <r>
      <t>燃料補填
積立予定額</t>
    </r>
    <r>
      <rPr>
        <sz val="9"/>
        <color theme="1"/>
        <rFont val="游ゴシック"/>
        <family val="3"/>
        <charset val="128"/>
        <scheme val="minor"/>
      </rPr>
      <t>※</t>
    </r>
    <phoneticPr fontId="3"/>
  </si>
  <si>
    <r>
      <t>（注２）</t>
    </r>
    <r>
      <rPr>
        <sz val="10"/>
        <color rgb="FF0000FF"/>
        <rFont val="ＭＳ ゴシック"/>
        <family val="3"/>
        <charset val="128"/>
      </rPr>
      <t>実績はA重油・灯油は「kL」、ＬＰガスは「kg」、ＬＮＧは「㎥」で</t>
    </r>
    <r>
      <rPr>
        <sz val="10"/>
        <color theme="1"/>
        <rFont val="ＭＳ ゴシック"/>
        <family val="3"/>
        <charset val="128"/>
      </rPr>
      <t>それぞれ記載し、省エネルギー等対策推進計画策定時の燃油現在使用量及び</t>
    </r>
    <rPh sb="1" eb="2">
      <t>チュウ</t>
    </rPh>
    <phoneticPr fontId="3"/>
  </si>
  <si>
    <r>
      <t>（注３）</t>
    </r>
    <r>
      <rPr>
        <sz val="10"/>
        <color rgb="FF0000FF"/>
        <rFont val="ＭＳ ゴシック"/>
        <family val="3"/>
        <charset val="128"/>
      </rPr>
      <t>燃料使用量の合計欄</t>
    </r>
    <r>
      <rPr>
        <sz val="10"/>
        <color theme="1"/>
        <rFont val="ＭＳ ゴシック"/>
        <family val="3"/>
        <charset val="128"/>
      </rPr>
      <t>には、灯油(L)に0.938を、LPガス(kg)に1.288を、LNG(㎥)に1.571を乗じて</t>
    </r>
    <r>
      <rPr>
        <sz val="10"/>
        <color rgb="FF0000FF"/>
        <rFont val="ＭＳ ゴシック"/>
        <family val="3"/>
        <charset val="128"/>
      </rPr>
      <t>、それぞれをA重油使用量（L）に換算</t>
    </r>
    <r>
      <rPr>
        <sz val="10"/>
        <color theme="1"/>
        <rFont val="ＭＳ ゴシック"/>
        <family val="3"/>
        <charset val="128"/>
      </rPr>
      <t>したもの</t>
    </r>
    <rPh sb="1" eb="2">
      <t>チュウ</t>
    </rPh>
    <rPh sb="16" eb="18">
      <t>トウユ</t>
    </rPh>
    <phoneticPr fontId="3"/>
  </si>
  <si>
    <r>
      <t>更新による積立契約の期間の終期：　</t>
    </r>
    <r>
      <rPr>
        <u/>
        <sz val="11"/>
        <color theme="1"/>
        <rFont val="游ゴシック"/>
        <family val="3"/>
        <charset val="128"/>
        <scheme val="minor"/>
      </rPr>
      <t>令和９年６月３０日</t>
    </r>
    <phoneticPr fontId="3"/>
  </si>
  <si>
    <t>施設園芸用燃料購入数量等設定申込書（令和８事業年度）</t>
    <rPh sb="0" eb="4">
      <t>シセツエンゲイ</t>
    </rPh>
    <rPh sb="4" eb="5">
      <t>ヨウ</t>
    </rPh>
    <rPh sb="5" eb="7">
      <t>ネンリョウ</t>
    </rPh>
    <rPh sb="7" eb="9">
      <t>コウニュウ</t>
    </rPh>
    <rPh sb="9" eb="11">
      <t>スウリョウ</t>
    </rPh>
    <rPh sb="11" eb="12">
      <t>トウ</t>
    </rPh>
    <rPh sb="12" eb="14">
      <t>セッテイ</t>
    </rPh>
    <rPh sb="14" eb="17">
      <t>モウシコミショ</t>
    </rPh>
    <rPh sb="18" eb="20">
      <t>レイワ</t>
    </rPh>
    <rPh sb="21" eb="25">
      <t>ジギョウネンド</t>
    </rPh>
    <phoneticPr fontId="3"/>
  </si>
  <si>
    <t>　令和８事業年度の施設園芸用燃料価格差補填金の対象となる燃料購入数量等の設定を以下のとおり申し込みます。
　なお、参加構成員ごとの燃料購入数量等の内訳は別紙のとおりです。</t>
    <rPh sb="1" eb="3">
      <t>レイワ</t>
    </rPh>
    <rPh sb="4" eb="8">
      <t>ジギョウネンド</t>
    </rPh>
    <rPh sb="9" eb="13">
      <t>シセツエンゲイ</t>
    </rPh>
    <rPh sb="13" eb="14">
      <t>ヨウ</t>
    </rPh>
    <rPh sb="14" eb="16">
      <t>ネンリョウ</t>
    </rPh>
    <rPh sb="16" eb="18">
      <t>カカク</t>
    </rPh>
    <rPh sb="18" eb="19">
      <t>サ</t>
    </rPh>
    <rPh sb="19" eb="22">
      <t>ホテンキン</t>
    </rPh>
    <rPh sb="23" eb="25">
      <t>タイショウ</t>
    </rPh>
    <rPh sb="28" eb="30">
      <t>ネンリョウ</t>
    </rPh>
    <rPh sb="30" eb="32">
      <t>コウニュウ</t>
    </rPh>
    <rPh sb="32" eb="34">
      <t>スウリョウ</t>
    </rPh>
    <rPh sb="34" eb="35">
      <t>トウ</t>
    </rPh>
    <rPh sb="36" eb="38">
      <t>セッテイ</t>
    </rPh>
    <rPh sb="39" eb="41">
      <t>イカ</t>
    </rPh>
    <rPh sb="45" eb="46">
      <t>モウ</t>
    </rPh>
    <rPh sb="47" eb="48">
      <t>コ</t>
    </rPh>
    <rPh sb="57" eb="62">
      <t>サンカコウセイイン</t>
    </rPh>
    <rPh sb="65" eb="67">
      <t>ネンリョウ</t>
    </rPh>
    <rPh sb="67" eb="69">
      <t>コウニュウ</t>
    </rPh>
    <rPh sb="69" eb="71">
      <t>スウリョウ</t>
    </rPh>
    <rPh sb="71" eb="72">
      <t>トウ</t>
    </rPh>
    <rPh sb="73" eb="75">
      <t>ウチワケ</t>
    </rPh>
    <rPh sb="76" eb="78">
      <t>ベッシ</t>
    </rPh>
    <phoneticPr fontId="3"/>
  </si>
  <si>
    <t>令和８事業年度
対象期間</t>
    <rPh sb="0" eb="2">
      <t>レイワ</t>
    </rPh>
    <rPh sb="3" eb="5">
      <t>ジギョウ</t>
    </rPh>
    <rPh sb="5" eb="7">
      <t>ネンド</t>
    </rPh>
    <rPh sb="8" eb="10">
      <t>タイショウ</t>
    </rPh>
    <rPh sb="10" eb="12">
      <t>キカン</t>
    </rPh>
    <phoneticPr fontId="14"/>
  </si>
  <si>
    <t>令和８年　月　日～令和９年　月　日</t>
    <rPh sb="7" eb="8">
      <t>ニチ</t>
    </rPh>
    <rPh sb="16" eb="17">
      <t>ニチ</t>
    </rPh>
    <phoneticPr fontId="3"/>
  </si>
  <si>
    <t>令和８事業年度
積立必要額
（円）
①-②</t>
    <rPh sb="0" eb="2">
      <t>レイワ</t>
    </rPh>
    <rPh sb="3" eb="7">
      <t>ジギョウネンド</t>
    </rPh>
    <rPh sb="8" eb="10">
      <t>ツミタテ</t>
    </rPh>
    <rPh sb="10" eb="12">
      <t>ヒツヨウ</t>
    </rPh>
    <rPh sb="12" eb="13">
      <t>ガク</t>
    </rPh>
    <rPh sb="15" eb="16">
      <t>エン</t>
    </rPh>
    <phoneticPr fontId="3"/>
  </si>
  <si>
    <t>施設園芸用燃料購入数量等設定の内訳（令和８事業年度）</t>
    <rPh sb="0" eb="2">
      <t>シセツ</t>
    </rPh>
    <rPh sb="2" eb="4">
      <t>エンゲイ</t>
    </rPh>
    <rPh sb="4" eb="5">
      <t>ヨウ</t>
    </rPh>
    <rPh sb="5" eb="7">
      <t>ネンリョウ</t>
    </rPh>
    <rPh sb="7" eb="9">
      <t>コウニュウ</t>
    </rPh>
    <rPh sb="9" eb="11">
      <t>スウリョウ</t>
    </rPh>
    <rPh sb="11" eb="12">
      <t>トウ</t>
    </rPh>
    <rPh sb="12" eb="14">
      <t>セッテイ</t>
    </rPh>
    <rPh sb="15" eb="17">
      <t>ウチワケ</t>
    </rPh>
    <rPh sb="18" eb="20">
      <t>レイワ</t>
    </rPh>
    <rPh sb="21" eb="23">
      <t>ジギョウ</t>
    </rPh>
    <rPh sb="23" eb="25">
      <t>ネンド</t>
    </rPh>
    <phoneticPr fontId="14"/>
  </si>
  <si>
    <t>15.0円×数量設定申込書の数量</t>
    <rPh sb="4" eb="5">
      <t>エン</t>
    </rPh>
    <rPh sb="6" eb="8">
      <t>スウリョウ</t>
    </rPh>
    <rPh sb="8" eb="10">
      <t>セッテイ</t>
    </rPh>
    <rPh sb="10" eb="13">
      <t>モウシコミショ</t>
    </rPh>
    <rPh sb="14" eb="16">
      <t>スウリョウ</t>
    </rPh>
    <phoneticPr fontId="3"/>
  </si>
  <si>
    <t>15.9円×数量設定申込書の数量</t>
    <phoneticPr fontId="3"/>
  </si>
  <si>
    <t>19.7円×数量設定申込書の数量</t>
    <phoneticPr fontId="3"/>
  </si>
  <si>
    <t>12.1円×数量設定申込書の数量</t>
    <phoneticPr fontId="3"/>
  </si>
  <si>
    <t>30.1円×数量設定申込書の数量</t>
    <phoneticPr fontId="3"/>
  </si>
  <si>
    <t>31.9円×数量設定申込書の数量</t>
    <phoneticPr fontId="3"/>
  </si>
  <si>
    <t>39.3円×数量設定申込書の数量</t>
    <phoneticPr fontId="3"/>
  </si>
  <si>
    <t>24.2円×数量設定申込書の数量</t>
    <phoneticPr fontId="3"/>
  </si>
  <si>
    <t>50.1円×数量設定申込書の数量</t>
    <phoneticPr fontId="3"/>
  </si>
  <si>
    <t>53.1円×数量設定申込書の数量</t>
    <phoneticPr fontId="3"/>
  </si>
  <si>
    <t>65.6円×数量設定申込書の数量</t>
    <phoneticPr fontId="3"/>
  </si>
  <si>
    <t>40.3円×数量設定申込書の数量</t>
    <phoneticPr fontId="3"/>
  </si>
  <si>
    <t>70.1円×数量設定申込書の数量</t>
    <phoneticPr fontId="3"/>
  </si>
  <si>
    <t>74.3円×数量設定申込書の数量</t>
    <phoneticPr fontId="3"/>
  </si>
  <si>
    <t>91.8円×数量設定申込書の数量</t>
    <phoneticPr fontId="3"/>
  </si>
  <si>
    <t>56.4円×数量設定申込書の数量</t>
    <phoneticPr fontId="3"/>
  </si>
  <si>
    <t>（注５）燃料使用量の合計欄には、灯油、LPガス、LNGをA重油使用量に換算したものとA重油使用量の合計を記載する。</t>
    <phoneticPr fontId="3"/>
  </si>
  <si>
    <r>
      <t>　　　　なお、それぞれの数値については</t>
    </r>
    <r>
      <rPr>
        <sz val="10"/>
        <color rgb="FFFF0000"/>
        <rFont val="ＭＳ ゴシック"/>
        <family val="3"/>
        <charset val="128"/>
      </rPr>
      <t>小数点以下第１位を四捨五入</t>
    </r>
    <r>
      <rPr>
        <sz val="10"/>
        <color theme="1"/>
        <rFont val="ＭＳ ゴシック"/>
        <family val="3"/>
        <charset val="128"/>
      </rPr>
      <t>する。</t>
    </r>
    <phoneticPr fontId="3"/>
  </si>
  <si>
    <r>
      <t>　　　　なお、それぞれの数値については</t>
    </r>
    <r>
      <rPr>
        <sz val="10"/>
        <color rgb="FFFF0000"/>
        <rFont val="ＭＳ ゴシック"/>
        <family val="3"/>
        <charset val="128"/>
      </rPr>
      <t>小数点以下第１位を四捨五入</t>
    </r>
    <r>
      <rPr>
        <sz val="10"/>
        <rFont val="ＭＳ ゴシック"/>
        <family val="3"/>
        <charset val="128"/>
      </rPr>
      <t>する。</t>
    </r>
    <phoneticPr fontId="3"/>
  </si>
  <si>
    <r>
      <t>　　　　（換算方法について、以下同様）とA重油使用量の合計を記載する。なお、それぞれの数値については</t>
    </r>
    <r>
      <rPr>
        <sz val="10"/>
        <color rgb="FFFF0000"/>
        <rFont val="ＭＳ ゴシック"/>
        <family val="3"/>
        <charset val="128"/>
      </rPr>
      <t>小数点以下第１位を四捨五入</t>
    </r>
    <r>
      <rPr>
        <sz val="10"/>
        <rFont val="ＭＳ ゴシック"/>
        <family val="3"/>
        <charset val="128"/>
      </rPr>
      <t>する。</t>
    </r>
    <phoneticPr fontId="3"/>
  </si>
  <si>
    <r>
      <t>　　　　合計欄から転記する。なお、それぞれの数値については</t>
    </r>
    <r>
      <rPr>
        <sz val="10"/>
        <color rgb="FFFF0000"/>
        <rFont val="ＭＳ ゴシック"/>
        <family val="3"/>
        <charset val="128"/>
      </rPr>
      <t>小数点以下第１位を四捨五入</t>
    </r>
    <r>
      <rPr>
        <sz val="10"/>
        <rFont val="ＭＳ ゴシック"/>
        <family val="3"/>
        <charset val="128"/>
      </rPr>
      <t>する。</t>
    </r>
    <phoneticPr fontId="3"/>
  </si>
  <si>
    <t>15.0円/ﾘｯﾄﾙ</t>
    <rPh sb="4" eb="5">
      <t>エン</t>
    </rPh>
    <phoneticPr fontId="3"/>
  </si>
  <si>
    <t>15.9円/ﾘｯﾄﾙ</t>
    <phoneticPr fontId="3"/>
  </si>
  <si>
    <t>19.7円/㎏</t>
    <phoneticPr fontId="3"/>
  </si>
  <si>
    <t>12.1円/㎏</t>
    <phoneticPr fontId="3"/>
  </si>
  <si>
    <t>30.1円/ﾘｯﾄﾙ</t>
    <phoneticPr fontId="3"/>
  </si>
  <si>
    <t>31.9円/ﾘｯﾄﾙ</t>
    <phoneticPr fontId="3"/>
  </si>
  <si>
    <t>39.3円/㎏</t>
    <phoneticPr fontId="3"/>
  </si>
  <si>
    <t>24.2円/㎏</t>
    <phoneticPr fontId="3"/>
  </si>
  <si>
    <t>50.1円/ﾘｯﾄﾙ</t>
    <phoneticPr fontId="3"/>
  </si>
  <si>
    <t>53.1円/ﾘｯﾄﾙ</t>
    <phoneticPr fontId="3"/>
  </si>
  <si>
    <t>65.6円/㎏</t>
    <phoneticPr fontId="3"/>
  </si>
  <si>
    <t>40.3円/㎏</t>
    <phoneticPr fontId="3"/>
  </si>
  <si>
    <t>70.1円/ﾘｯﾄﾙ</t>
    <phoneticPr fontId="3"/>
  </si>
  <si>
    <t>74.3円/ﾘｯﾄﾙ</t>
    <phoneticPr fontId="3"/>
  </si>
  <si>
    <t>91.8円/㎏</t>
    <phoneticPr fontId="3"/>
  </si>
  <si>
    <t>56.4円/㎏</t>
    <phoneticPr fontId="3"/>
  </si>
  <si>
    <t>（別紙２ー１）</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</si>
</sst>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quot;kL&quot;"/>
    <numFmt numFmtId="177" formatCode="\(#&quot;%&quot;\)"/>
    <numFmt numFmtId="178" formatCode="#,###&quot;L&quot;"/>
    <numFmt numFmtId="179" formatCode="#&quot;%&quot;"/>
    <numFmt numFmtId="180" formatCode="#,###&quot;kg&quot;"/>
    <numFmt numFmtId="181" formatCode="#,###&quot;㎥&quot;"/>
    <numFmt numFmtId="182" formatCode="#,###&quot;KL&quot;"/>
    <numFmt numFmtId="183" formatCode="#,###&quot;ha&quot;"/>
    <numFmt numFmtId="184" formatCode="#,###&quot;台&quot;"/>
    <numFmt numFmtId="185" formatCode="General&quot;台&quot;"/>
    <numFmt numFmtId="186" formatCode="General\a"/>
    <numFmt numFmtId="187" formatCode="General\t"/>
    <numFmt numFmtId="188" formatCode="0.0"/>
    <numFmt numFmtId="189" formatCode="#,###&quot;t&quot;"/>
    <numFmt numFmtId="190" formatCode="General&quot;名&quot;"/>
    <numFmt numFmtId="191" formatCode="#,##0.0&quot;KL&quot;"/>
    <numFmt numFmtId="192" formatCode="##,##0&quot;a&quot;"/>
    <numFmt numFmtId="193" formatCode="#,###&quot;円&quot;"/>
    <numFmt numFmtId="194" formatCode="&quot;(&quot;#,###&quot;kg)&quot;"/>
    <numFmt numFmtId="195" formatCode="&quot;(&quot;#,###&quot;㎥)&quot;"/>
    <numFmt numFmtId="196" formatCode="&quot;(&quot;#,###&quot;㍑)&quot;"/>
    <numFmt numFmtId="197" formatCode="General&quot; 名&quot;"/>
    <numFmt numFmtId="198" formatCode="#,##0.0&quot;kL&quot;"/>
  </numFmts>
  <fonts count="47">
    <font>
      <sz val="11"/>
      <color theme="1"/>
      <name val="游ゴシック"/>
      <family val="2"/>
      <scheme val="minor"/>
    </font>
    <font>
      <sz val="11"/>
      <color theme="1"/>
      <name val="游ゴシック"/>
      <family val="2"/>
      <scheme val="minor"/>
    </font>
    <font>
      <sz val="12"/>
      <color theme="1"/>
      <name val="ＭＳ ゴシック"/>
      <family val="3"/>
      <charset val="128"/>
    </font>
    <font>
      <sz val="6"/>
      <name val="游ゴシック"/>
      <family val="3"/>
      <charset val="128"/>
      <scheme val="minor"/>
    </font>
    <font>
      <sz val="20"/>
      <color theme="1"/>
      <name val="ＭＳ ゴシック"/>
      <family val="3"/>
      <charset val="128"/>
    </font>
    <font>
      <sz val="24"/>
      <color theme="1"/>
      <name val="ＭＳ ゴシック"/>
      <family val="3"/>
      <charset val="128"/>
    </font>
    <font>
      <sz val="18"/>
      <color theme="1"/>
      <name val="ＭＳ ゴシック"/>
      <family val="3"/>
      <charset val="128"/>
    </font>
    <font>
      <sz val="14"/>
      <color theme="1"/>
      <name val="ＭＳ ゴシック"/>
      <family val="3"/>
      <charset val="128"/>
    </font>
    <font>
      <sz val="10"/>
      <color theme="1"/>
      <name val="ＭＳ ゴシック"/>
      <family val="3"/>
      <charset val="128"/>
    </font>
    <font>
      <sz val="11"/>
      <color theme="1"/>
      <name val="ＭＳ ゴシック"/>
      <family val="3"/>
      <charset val="128"/>
    </font>
    <font>
      <sz val="8"/>
      <color theme="1"/>
      <name val="ＭＳ ゴシック"/>
      <family val="3"/>
      <charset val="128"/>
    </font>
    <font>
      <sz val="9"/>
      <color theme="1"/>
      <name val="ＭＳ ゴシック"/>
      <family val="3"/>
      <charset val="128"/>
    </font>
    <font>
      <sz val="12"/>
      <color rgb="FF000000"/>
      <name val="メイリオ"/>
      <family val="3"/>
      <charset val="128"/>
    </font>
    <font>
      <sz val="10"/>
      <name val="Arial"/>
      <family val="2"/>
    </font>
    <font>
      <sz val="6"/>
      <name val="ＭＳ Ｐゴシック"/>
      <family val="3"/>
      <charset val="128"/>
    </font>
    <font>
      <sz val="14"/>
      <color theme="1"/>
      <name val="游ゴシック"/>
      <family val="2"/>
      <scheme val="minor"/>
    </font>
    <font>
      <u/>
      <sz val="11"/>
      <color theme="1"/>
      <name val="游ゴシック"/>
      <family val="2"/>
      <scheme val="minor"/>
    </font>
    <font>
      <u/>
      <sz val="11"/>
      <color theme="1"/>
      <name val="游ゴシック"/>
      <family val="3"/>
      <charset val="128"/>
      <scheme val="minor"/>
    </font>
    <font>
      <sz val="9"/>
      <color theme="1"/>
      <name val="游ゴシック"/>
      <family val="2"/>
      <scheme val="minor"/>
    </font>
    <font>
      <sz val="9"/>
      <color theme="1"/>
      <name val="游ゴシック"/>
      <family val="3"/>
      <charset val="128"/>
      <scheme val="minor"/>
    </font>
    <font>
      <sz val="6"/>
      <color theme="1"/>
      <name val="ＭＳ ゴシック"/>
      <family val="3"/>
      <charset val="128"/>
    </font>
    <font>
      <sz val="11"/>
      <name val="ＭＳ ゴシック"/>
      <family val="3"/>
      <charset val="128"/>
    </font>
    <font>
      <sz val="11"/>
      <color theme="1"/>
      <name val="游ゴシック"/>
      <family val="3"/>
      <charset val="128"/>
      <scheme val="minor"/>
    </font>
    <font>
      <sz val="14"/>
      <color theme="1"/>
      <name val="ＭＳ 明朝"/>
      <family val="1"/>
      <charset val="128"/>
    </font>
    <font>
      <sz val="11"/>
      <color theme="1"/>
      <name val="ＭＳ 明朝"/>
      <family val="1"/>
      <charset val="128"/>
    </font>
    <font>
      <sz val="13"/>
      <color theme="1"/>
      <name val="ＭＳ 明朝"/>
      <family val="1"/>
      <charset val="128"/>
    </font>
    <font>
      <sz val="12"/>
      <color theme="1"/>
      <name val="ＭＳ 明朝"/>
      <family val="1"/>
      <charset val="128"/>
    </font>
    <font>
      <sz val="14"/>
      <name val="Wingdings"/>
      <family val="1"/>
      <charset val="2"/>
    </font>
    <font>
      <sz val="10"/>
      <color rgb="FFFF0000"/>
      <name val="ＭＳ 明朝"/>
      <family val="1"/>
      <charset val="128"/>
    </font>
    <font>
      <sz val="10"/>
      <name val="ＭＳ 明朝"/>
      <family val="1"/>
      <charset val="128"/>
    </font>
    <font>
      <sz val="11"/>
      <color rgb="FF7030A0"/>
      <name val="ＭＳ Ｐゴシック"/>
      <family val="3"/>
      <charset val="128"/>
    </font>
    <font>
      <sz val="10"/>
      <color theme="1"/>
      <name val="ＭＳ 明朝"/>
      <family val="1"/>
      <charset val="128"/>
    </font>
    <font>
      <sz val="11"/>
      <name val="ＭＳ 明朝"/>
      <family val="1"/>
      <charset val="128"/>
    </font>
    <font>
      <sz val="11"/>
      <name val="ＭＳ Ｐゴシック"/>
      <family val="3"/>
      <charset val="128"/>
    </font>
    <font>
      <sz val="9"/>
      <color rgb="FFFF0000"/>
      <name val="ＭＳ Ｐゴシック"/>
      <family val="3"/>
      <charset val="128"/>
    </font>
    <font>
      <sz val="9"/>
      <color rgb="FF7030A0"/>
      <name val="ＭＳ Ｐゴシック"/>
      <family val="3"/>
      <charset val="128"/>
    </font>
    <font>
      <sz val="10"/>
      <color theme="5" tint="-0.499984740745262"/>
      <name val="ＭＳ 明朝"/>
      <family val="1"/>
      <charset val="128"/>
    </font>
    <font>
      <sz val="9"/>
      <color theme="1"/>
      <name val="ＭＳ 明朝"/>
      <family val="1"/>
      <charset val="128"/>
    </font>
    <font>
      <sz val="10"/>
      <color indexed="81"/>
      <name val="MS P ゴシック"/>
      <family val="3"/>
      <charset val="128"/>
    </font>
    <font>
      <sz val="12"/>
      <color theme="1"/>
      <name val="游ゴシック"/>
      <family val="2"/>
      <scheme val="minor"/>
    </font>
    <font>
      <sz val="12"/>
      <color theme="1"/>
      <name val="游ゴシック"/>
      <family val="3"/>
      <charset val="128"/>
      <scheme val="minor"/>
    </font>
    <font>
      <sz val="16"/>
      <color theme="1"/>
      <name val="ＭＳ ゴシック"/>
      <family val="3"/>
      <charset val="128"/>
    </font>
    <font>
      <sz val="10"/>
      <color theme="1"/>
      <name val="游ゴシック"/>
      <family val="2"/>
      <scheme val="minor"/>
    </font>
    <font>
      <sz val="10"/>
      <color rgb="FF0000FF"/>
      <name val="ＭＳ ゴシック"/>
      <family val="3"/>
      <charset val="128"/>
    </font>
    <font>
      <sz val="10"/>
      <color rgb="FFFF0000"/>
      <name val="ＭＳ ゴシック"/>
      <family val="3"/>
      <charset val="128"/>
    </font>
    <font>
      <sz val="10"/>
      <name val="ＭＳ ゴシック"/>
      <family val="3"/>
      <charset val="128"/>
    </font>
    <font>
      <sz val="11"/>
      <color rgb="FFFF0000"/>
      <name val="游ゴシック"/>
      <family val="2"/>
      <scheme val="minor"/>
    </font>
  </fonts>
  <fills count="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rgb="FFFEF6F0"/>
        <bgColor indexed="64"/>
      </patternFill>
    </fill>
  </fills>
  <borders count="10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double">
        <color indexed="64"/>
      </top>
      <bottom/>
      <diagonal/>
    </border>
    <border>
      <left style="thin">
        <color indexed="64"/>
      </left>
      <right style="medium">
        <color indexed="64"/>
      </right>
      <top/>
      <bottom/>
      <diagonal/>
    </border>
    <border>
      <left/>
      <right style="medium">
        <color auto="1"/>
      </right>
      <top/>
      <bottom style="medium">
        <color auto="1"/>
      </bottom>
      <diagonal/>
    </border>
    <border>
      <left style="thin">
        <color indexed="64"/>
      </left>
      <right style="medium">
        <color indexed="64"/>
      </right>
      <top style="double">
        <color indexed="64"/>
      </top>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diagonalDown="1">
      <left style="medium">
        <color indexed="64"/>
      </left>
      <right style="thin">
        <color indexed="64"/>
      </right>
      <top style="medium">
        <color indexed="64"/>
      </top>
      <bottom/>
      <diagonal style="thin">
        <color indexed="64"/>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right style="thin">
        <color indexed="64"/>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medium">
        <color indexed="64"/>
      </left>
      <right style="medium">
        <color indexed="64"/>
      </right>
      <top style="thin">
        <color indexed="64"/>
      </top>
      <bottom style="medium">
        <color indexed="64"/>
      </bottom>
      <diagonal style="thin">
        <color indexed="64"/>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auto="1"/>
      </left>
      <right style="medium">
        <color auto="1"/>
      </right>
      <top style="medium">
        <color auto="1"/>
      </top>
      <bottom style="medium">
        <color auto="1"/>
      </bottom>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style="double">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top/>
      <bottom style="hair">
        <color auto="1"/>
      </bottom>
      <diagonal/>
    </border>
    <border>
      <left/>
      <right/>
      <top style="thin">
        <color theme="1" tint="0.34998626667073579"/>
      </top>
      <bottom/>
      <diagonal/>
    </border>
    <border>
      <left/>
      <right/>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double">
        <color indexed="64"/>
      </left>
      <right style="hair">
        <color indexed="64"/>
      </right>
      <top style="medium">
        <color indexed="64"/>
      </top>
      <bottom style="thin">
        <color indexed="64"/>
      </bottom>
      <diagonal/>
    </border>
    <border>
      <left/>
      <right/>
      <top style="thin">
        <color indexed="64"/>
      </top>
      <bottom style="hair">
        <color auto="1"/>
      </bottom>
      <diagonal/>
    </border>
  </borders>
  <cellStyleXfs count="9">
    <xf numFmtId="0" fontId="0" fillId="0" borderId="0"/>
    <xf numFmtId="38" fontId="1" fillId="0" borderId="0" applyFon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xf numFmtId="0" fontId="22" fillId="0" borderId="0">
      <alignment vertical="center"/>
    </xf>
    <xf numFmtId="38" fontId="22" fillId="0" borderId="0" applyFont="0" applyFill="0" applyBorder="0" applyAlignment="0" applyProtection="0">
      <alignment vertical="center"/>
    </xf>
    <xf numFmtId="9" fontId="22" fillId="0" borderId="0" applyFont="0" applyFill="0" applyBorder="0" applyAlignment="0" applyProtection="0">
      <alignment vertical="center"/>
    </xf>
    <xf numFmtId="38" fontId="22" fillId="0" borderId="0" applyFont="0" applyFill="0" applyBorder="0" applyAlignment="0" applyProtection="0">
      <alignment vertical="center"/>
    </xf>
    <xf numFmtId="0" fontId="33" fillId="0" borderId="0">
      <alignment vertical="center"/>
    </xf>
  </cellStyleXfs>
  <cellXfs count="425">
    <xf numFmtId="0" fontId="0" fillId="0" borderId="0" xfId="0"/>
    <xf numFmtId="0" fontId="2" fillId="0" borderId="0" xfId="0" applyFont="1" applyAlignment="1">
      <alignment vertical="center"/>
    </xf>
    <xf numFmtId="0" fontId="9" fillId="0" borderId="0" xfId="0" applyFont="1" applyAlignment="1">
      <alignment horizontal="left" vertical="center"/>
    </xf>
    <xf numFmtId="9" fontId="9" fillId="0" borderId="0" xfId="0" applyNumberFormat="1" applyFont="1" applyAlignment="1">
      <alignment horizontal="center" vertical="center"/>
    </xf>
    <xf numFmtId="0" fontId="9" fillId="0" borderId="0" xfId="0" applyFont="1" applyAlignment="1">
      <alignment vertical="center"/>
    </xf>
    <xf numFmtId="177" fontId="9" fillId="0" borderId="0" xfId="0" applyNumberFormat="1" applyFont="1" applyAlignment="1">
      <alignment horizontal="center" vertical="center" shrinkToFit="1"/>
    </xf>
    <xf numFmtId="0" fontId="10" fillId="0" borderId="0" xfId="0" applyFont="1" applyAlignment="1">
      <alignment vertical="center"/>
    </xf>
    <xf numFmtId="0" fontId="10" fillId="0" borderId="0" xfId="0" applyFont="1" applyAlignment="1">
      <alignment horizontal="center" vertical="top"/>
    </xf>
    <xf numFmtId="0" fontId="10" fillId="0" borderId="0" xfId="0" applyFont="1" applyAlignment="1">
      <alignment horizontal="left" vertical="top" wrapText="1"/>
    </xf>
    <xf numFmtId="176" fontId="9" fillId="0" borderId="0" xfId="0" applyNumberFormat="1" applyFont="1" applyAlignment="1">
      <alignment horizontal="right" vertical="center" indent="1"/>
    </xf>
    <xf numFmtId="179" fontId="9" fillId="0" borderId="0" xfId="0" applyNumberFormat="1" applyFont="1" applyAlignment="1">
      <alignment horizontal="right" vertical="center" indent="1"/>
    </xf>
    <xf numFmtId="0" fontId="9" fillId="0" borderId="0" xfId="0" applyFont="1" applyAlignment="1">
      <alignment horizontal="center" vertical="center"/>
    </xf>
    <xf numFmtId="0" fontId="9" fillId="0" borderId="0" xfId="0" applyFont="1" applyAlignment="1">
      <alignment horizontal="center" vertical="center" wrapText="1"/>
    </xf>
    <xf numFmtId="0" fontId="2" fillId="0" borderId="0" xfId="0" applyFont="1"/>
    <xf numFmtId="179" fontId="9" fillId="0" borderId="0" xfId="0" applyNumberFormat="1" applyFont="1" applyAlignment="1">
      <alignment horizontal="center" vertical="center"/>
    </xf>
    <xf numFmtId="0" fontId="9" fillId="0" borderId="0" xfId="0" applyFont="1" applyAlignment="1">
      <alignment horizontal="left" vertical="top"/>
    </xf>
    <xf numFmtId="0" fontId="8" fillId="0" borderId="0" xfId="0" applyFont="1" applyAlignment="1">
      <alignment vertical="center"/>
    </xf>
    <xf numFmtId="0" fontId="9" fillId="0" borderId="0" xfId="0" applyFont="1" applyAlignment="1">
      <alignment horizontal="right" vertical="center" shrinkToFit="1"/>
    </xf>
    <xf numFmtId="0" fontId="9" fillId="0" borderId="4" xfId="0" applyFont="1" applyBorder="1" applyAlignment="1">
      <alignment horizontal="center" vertical="center"/>
    </xf>
    <xf numFmtId="178" fontId="9" fillId="0" borderId="0" xfId="0" applyNumberFormat="1" applyFont="1" applyAlignment="1">
      <alignment horizontal="right" vertical="center"/>
    </xf>
    <xf numFmtId="0" fontId="0" fillId="0" borderId="0" xfId="0" applyAlignment="1">
      <alignment horizontal="right"/>
    </xf>
    <xf numFmtId="0" fontId="0" fillId="0" borderId="8" xfId="0" applyBorder="1"/>
    <xf numFmtId="0" fontId="0" fillId="0" borderId="8" xfId="0" applyBorder="1" applyAlignment="1">
      <alignment horizontal="center" vertical="center"/>
    </xf>
    <xf numFmtId="0" fontId="0" fillId="0" borderId="30" xfId="0" applyBorder="1"/>
    <xf numFmtId="0" fontId="0" fillId="0" borderId="38" xfId="0" applyBorder="1"/>
    <xf numFmtId="0" fontId="0" fillId="0" borderId="39" xfId="0" applyBorder="1"/>
    <xf numFmtId="0" fontId="0" fillId="0" borderId="20" xfId="0" applyBorder="1"/>
    <xf numFmtId="0" fontId="0" fillId="0" borderId="40" xfId="0" applyBorder="1"/>
    <xf numFmtId="0" fontId="0" fillId="0" borderId="0" xfId="0" applyBorder="1" applyAlignment="1">
      <alignment horizontal="center" vertical="center"/>
    </xf>
    <xf numFmtId="0" fontId="0" fillId="0" borderId="0" xfId="0" applyBorder="1"/>
    <xf numFmtId="38" fontId="12" fillId="0" borderId="0" xfId="1" applyFont="1" applyFill="1" applyBorder="1" applyAlignment="1">
      <alignment vertical="center"/>
    </xf>
    <xf numFmtId="0" fontId="0" fillId="0" borderId="0" xfId="0" applyAlignment="1"/>
    <xf numFmtId="0" fontId="4" fillId="0" borderId="0" xfId="0" applyFont="1" applyAlignment="1">
      <alignment vertical="center"/>
    </xf>
    <xf numFmtId="0" fontId="6" fillId="0" borderId="0" xfId="0" applyFont="1" applyAlignment="1">
      <alignment vertical="center"/>
    </xf>
    <xf numFmtId="0" fontId="10" fillId="0" borderId="0" xfId="0" applyFont="1" applyAlignment="1">
      <alignment vertical="top"/>
    </xf>
    <xf numFmtId="0" fontId="10" fillId="0" borderId="0" xfId="0" applyFont="1" applyAlignment="1">
      <alignment vertical="top" wrapText="1"/>
    </xf>
    <xf numFmtId="0" fontId="9" fillId="0" borderId="7" xfId="0" applyFont="1" applyBorder="1" applyAlignment="1">
      <alignment vertical="center"/>
    </xf>
    <xf numFmtId="0" fontId="9" fillId="0" borderId="19" xfId="0" applyFont="1" applyBorder="1" applyAlignment="1">
      <alignment vertical="center"/>
    </xf>
    <xf numFmtId="0" fontId="9" fillId="0" borderId="21" xfId="0" applyFont="1" applyBorder="1" applyAlignment="1">
      <alignment vertical="center" wrapText="1"/>
    </xf>
    <xf numFmtId="0" fontId="9" fillId="0" borderId="26" xfId="0" applyFont="1" applyBorder="1" applyAlignment="1">
      <alignment vertical="center"/>
    </xf>
    <xf numFmtId="0" fontId="9" fillId="0" borderId="29" xfId="0" applyFont="1" applyBorder="1" applyAlignment="1">
      <alignment vertical="center"/>
    </xf>
    <xf numFmtId="0" fontId="2" fillId="0" borderId="0" xfId="0" applyFont="1" applyAlignment="1">
      <alignment vertical="center" wrapText="1"/>
    </xf>
    <xf numFmtId="0" fontId="2" fillId="0" borderId="0" xfId="0" applyFont="1" applyAlignment="1">
      <alignment horizontal="right" vertical="center"/>
    </xf>
    <xf numFmtId="0" fontId="9" fillId="0" borderId="0" xfId="0" applyFont="1" applyBorder="1" applyAlignment="1">
      <alignment horizontal="center" vertical="center"/>
    </xf>
    <xf numFmtId="0" fontId="2" fillId="0" borderId="0" xfId="0" applyFont="1" applyBorder="1" applyAlignment="1">
      <alignment vertical="center"/>
    </xf>
    <xf numFmtId="0" fontId="9" fillId="0" borderId="28" xfId="0" applyFont="1" applyBorder="1" applyAlignment="1">
      <alignment horizontal="left" vertical="center"/>
    </xf>
    <xf numFmtId="0" fontId="9" fillId="0" borderId="53" xfId="0" applyFont="1" applyBorder="1" applyAlignment="1">
      <alignment vertical="center"/>
    </xf>
    <xf numFmtId="0" fontId="9" fillId="0" borderId="53" xfId="0" applyFont="1" applyBorder="1" applyAlignment="1">
      <alignment vertical="center" wrapText="1"/>
    </xf>
    <xf numFmtId="0" fontId="9" fillId="0" borderId="54" xfId="0" applyFont="1" applyBorder="1" applyAlignment="1">
      <alignment vertical="center" wrapText="1"/>
    </xf>
    <xf numFmtId="0" fontId="9" fillId="0" borderId="0" xfId="0" applyFont="1" applyBorder="1" applyAlignment="1">
      <alignment horizontal="left" vertical="center"/>
    </xf>
    <xf numFmtId="0" fontId="9" fillId="0" borderId="56" xfId="0" applyFont="1" applyBorder="1" applyAlignment="1">
      <alignment vertical="center"/>
    </xf>
    <xf numFmtId="0" fontId="9" fillId="0" borderId="58" xfId="0" applyFont="1" applyBorder="1" applyAlignment="1">
      <alignment horizontal="left" vertical="center"/>
    </xf>
    <xf numFmtId="38" fontId="9" fillId="0" borderId="0" xfId="1" applyFont="1" applyBorder="1" applyAlignment="1">
      <alignment vertical="center"/>
    </xf>
    <xf numFmtId="181" fontId="9" fillId="0" borderId="0" xfId="0" applyNumberFormat="1" applyFont="1" applyFill="1" applyBorder="1" applyAlignment="1">
      <alignment vertical="center"/>
    </xf>
    <xf numFmtId="180" fontId="9" fillId="0" borderId="8" xfId="0" applyNumberFormat="1" applyFont="1" applyFill="1" applyBorder="1" applyAlignment="1">
      <alignment vertical="center"/>
    </xf>
    <xf numFmtId="176" fontId="9" fillId="0" borderId="8" xfId="0" applyNumberFormat="1" applyFont="1" applyFill="1" applyBorder="1" applyAlignment="1">
      <alignment vertical="center"/>
    </xf>
    <xf numFmtId="181" fontId="9" fillId="0" borderId="8" xfId="0" applyNumberFormat="1" applyFont="1" applyFill="1" applyBorder="1" applyAlignment="1">
      <alignment vertical="center"/>
    </xf>
    <xf numFmtId="0" fontId="9" fillId="0" borderId="0" xfId="0" applyFont="1" applyBorder="1" applyAlignment="1">
      <alignment vertical="center"/>
    </xf>
    <xf numFmtId="0" fontId="2" fillId="0" borderId="14" xfId="0" applyFont="1" applyBorder="1" applyAlignment="1">
      <alignment vertical="center" wrapText="1"/>
    </xf>
    <xf numFmtId="0" fontId="2" fillId="0" borderId="14" xfId="0" applyFont="1" applyBorder="1" applyAlignment="1">
      <alignment vertical="center"/>
    </xf>
    <xf numFmtId="0" fontId="9" fillId="0" borderId="0" xfId="0" applyFont="1" applyBorder="1" applyAlignment="1">
      <alignment vertical="top"/>
    </xf>
    <xf numFmtId="178" fontId="2" fillId="0" borderId="0" xfId="0" applyNumberFormat="1" applyFont="1" applyFill="1" applyBorder="1" applyAlignment="1">
      <alignment vertical="center"/>
    </xf>
    <xf numFmtId="178" fontId="9" fillId="0" borderId="8" xfId="0" applyNumberFormat="1" applyFont="1" applyFill="1" applyBorder="1" applyAlignment="1">
      <alignment vertical="center"/>
    </xf>
    <xf numFmtId="0" fontId="9" fillId="0" borderId="66" xfId="0" applyFont="1" applyBorder="1" applyAlignment="1">
      <alignment vertical="center"/>
    </xf>
    <xf numFmtId="182" fontId="9" fillId="0" borderId="72" xfId="0" applyNumberFormat="1" applyFont="1" applyFill="1" applyBorder="1" applyAlignment="1">
      <alignment vertical="center"/>
    </xf>
    <xf numFmtId="179" fontId="9" fillId="0" borderId="75" xfId="0" applyNumberFormat="1" applyFont="1" applyFill="1" applyBorder="1" applyAlignment="1">
      <alignment vertical="center"/>
    </xf>
    <xf numFmtId="0" fontId="9" fillId="0" borderId="7" xfId="0" applyFont="1" applyBorder="1" applyAlignment="1">
      <alignment vertical="center" wrapText="1"/>
    </xf>
    <xf numFmtId="0" fontId="9" fillId="0" borderId="26" xfId="0" applyFont="1" applyBorder="1" applyAlignment="1">
      <alignment horizontal="center" vertical="center"/>
    </xf>
    <xf numFmtId="0" fontId="8" fillId="0" borderId="0" xfId="0" applyFont="1" applyAlignment="1">
      <alignment vertical="top"/>
    </xf>
    <xf numFmtId="0" fontId="8" fillId="0" borderId="0" xfId="0" applyFont="1" applyAlignment="1">
      <alignment horizontal="left" vertical="top"/>
    </xf>
    <xf numFmtId="0" fontId="8" fillId="0" borderId="0" xfId="0" applyFont="1" applyAlignment="1">
      <alignment horizontal="left" vertical="top" wrapText="1"/>
    </xf>
    <xf numFmtId="0" fontId="8" fillId="0" borderId="0" xfId="0" applyFont="1" applyAlignment="1">
      <alignment vertical="top" wrapText="1"/>
    </xf>
    <xf numFmtId="0" fontId="0" fillId="0" borderId="0" xfId="0" applyAlignment="1">
      <alignment vertical="center" wrapText="1"/>
    </xf>
    <xf numFmtId="0" fontId="0" fillId="0" borderId="8" xfId="0" applyBorder="1" applyAlignment="1">
      <alignment horizontal="center" vertical="center" wrapText="1"/>
    </xf>
    <xf numFmtId="179" fontId="9" fillId="0" borderId="0" xfId="0" applyNumberFormat="1" applyFont="1" applyFill="1" applyBorder="1" applyAlignment="1">
      <alignment vertical="center"/>
    </xf>
    <xf numFmtId="0" fontId="9" fillId="0" borderId="20" xfId="0" applyFont="1" applyBorder="1" applyAlignment="1">
      <alignment horizontal="center" vertical="center"/>
    </xf>
    <xf numFmtId="0" fontId="9" fillId="0" borderId="55" xfId="0" applyFont="1" applyBorder="1" applyAlignment="1">
      <alignment horizontal="center" vertical="center" wrapText="1"/>
    </xf>
    <xf numFmtId="182" fontId="9" fillId="0" borderId="84" xfId="0" applyNumberFormat="1" applyFont="1" applyFill="1" applyBorder="1" applyAlignment="1">
      <alignment vertical="center"/>
    </xf>
    <xf numFmtId="179" fontId="9" fillId="0" borderId="85" xfId="0" applyNumberFormat="1" applyFont="1" applyFill="1" applyBorder="1" applyAlignment="1">
      <alignment vertical="center"/>
    </xf>
    <xf numFmtId="0" fontId="9" fillId="0" borderId="54" xfId="0" applyFont="1" applyBorder="1" applyAlignment="1">
      <alignment horizontal="center" vertical="center"/>
    </xf>
    <xf numFmtId="179" fontId="9" fillId="0" borderId="17" xfId="0" applyNumberFormat="1" applyFont="1" applyBorder="1" applyAlignment="1">
      <alignment vertical="center" shrinkToFit="1"/>
    </xf>
    <xf numFmtId="38" fontId="9" fillId="2" borderId="23" xfId="1" applyFont="1" applyFill="1" applyBorder="1" applyAlignment="1">
      <alignment vertical="center"/>
    </xf>
    <xf numFmtId="38" fontId="9" fillId="2" borderId="9" xfId="1" applyFont="1" applyFill="1" applyBorder="1" applyAlignment="1">
      <alignment vertical="center"/>
    </xf>
    <xf numFmtId="38" fontId="9" fillId="2" borderId="25" xfId="1" applyFont="1" applyFill="1" applyBorder="1" applyAlignment="1">
      <alignment vertical="center"/>
    </xf>
    <xf numFmtId="179" fontId="9" fillId="0" borderId="52" xfId="0" applyNumberFormat="1" applyFont="1" applyFill="1" applyBorder="1" applyAlignment="1">
      <alignment vertical="center"/>
    </xf>
    <xf numFmtId="179" fontId="9" fillId="0" borderId="12" xfId="0" applyNumberFormat="1" applyFont="1" applyFill="1" applyBorder="1" applyAlignment="1">
      <alignment vertical="center"/>
    </xf>
    <xf numFmtId="181" fontId="9" fillId="0" borderId="20" xfId="0" applyNumberFormat="1" applyFont="1" applyFill="1" applyBorder="1" applyAlignment="1">
      <alignment vertical="center"/>
    </xf>
    <xf numFmtId="179" fontId="9" fillId="0" borderId="24" xfId="0" applyNumberFormat="1" applyFont="1" applyFill="1" applyBorder="1" applyAlignment="1">
      <alignment vertical="center"/>
    </xf>
    <xf numFmtId="179" fontId="9" fillId="0" borderId="17" xfId="0" applyNumberFormat="1" applyFont="1" applyFill="1" applyBorder="1" applyAlignment="1">
      <alignment vertical="center"/>
    </xf>
    <xf numFmtId="179" fontId="9" fillId="0" borderId="6" xfId="0" applyNumberFormat="1" applyFont="1" applyFill="1" applyBorder="1" applyAlignment="1">
      <alignment vertical="center"/>
    </xf>
    <xf numFmtId="179" fontId="9" fillId="0" borderId="35" xfId="0" applyNumberFormat="1" applyFont="1" applyFill="1" applyBorder="1" applyAlignment="1">
      <alignment vertical="center"/>
    </xf>
    <xf numFmtId="38" fontId="9" fillId="2" borderId="8" xfId="1" applyFont="1" applyFill="1" applyBorder="1" applyAlignment="1">
      <alignment vertical="center"/>
    </xf>
    <xf numFmtId="38" fontId="9" fillId="2" borderId="16" xfId="1" applyFont="1" applyFill="1" applyBorder="1" applyAlignment="1">
      <alignment vertical="center"/>
    </xf>
    <xf numFmtId="0" fontId="9" fillId="0" borderId="18" xfId="0" applyFont="1" applyFill="1" applyBorder="1" applyAlignment="1">
      <alignment vertical="center"/>
    </xf>
    <xf numFmtId="0" fontId="9" fillId="0" borderId="5" xfId="0" applyFont="1" applyFill="1" applyBorder="1" applyAlignment="1">
      <alignment vertical="center"/>
    </xf>
    <xf numFmtId="0" fontId="8" fillId="0" borderId="5" xfId="0" applyFont="1" applyFill="1" applyBorder="1" applyAlignment="1">
      <alignment vertical="center"/>
    </xf>
    <xf numFmtId="0" fontId="9" fillId="0" borderId="45" xfId="0" applyFont="1" applyFill="1" applyBorder="1" applyAlignment="1">
      <alignment vertical="center"/>
    </xf>
    <xf numFmtId="0" fontId="9" fillId="0" borderId="46" xfId="0" applyFont="1" applyFill="1" applyBorder="1" applyAlignment="1">
      <alignment vertical="center"/>
    </xf>
    <xf numFmtId="0" fontId="2" fillId="0" borderId="50" xfId="0" applyFont="1" applyFill="1" applyBorder="1" applyAlignment="1">
      <alignment vertical="center"/>
    </xf>
    <xf numFmtId="0" fontId="2" fillId="0" borderId="0" xfId="0" applyFont="1" applyFill="1" applyAlignment="1">
      <alignment vertical="center"/>
    </xf>
    <xf numFmtId="0" fontId="9" fillId="0" borderId="57" xfId="0" applyFont="1" applyFill="1" applyBorder="1" applyAlignment="1">
      <alignment vertical="center"/>
    </xf>
    <xf numFmtId="0" fontId="8" fillId="0" borderId="20" xfId="0" applyFont="1" applyFill="1" applyBorder="1" applyAlignment="1">
      <alignment vertical="center"/>
    </xf>
    <xf numFmtId="0" fontId="9" fillId="0" borderId="20" xfId="0" applyFont="1" applyFill="1" applyBorder="1" applyAlignment="1">
      <alignment vertical="center"/>
    </xf>
    <xf numFmtId="0" fontId="9" fillId="0" borderId="12" xfId="0" applyFont="1" applyFill="1" applyBorder="1" applyAlignment="1">
      <alignment vertical="top"/>
    </xf>
    <xf numFmtId="185" fontId="9" fillId="0" borderId="62" xfId="0" applyNumberFormat="1" applyFont="1" applyFill="1" applyBorder="1" applyAlignment="1">
      <alignment horizontal="right" vertical="center"/>
    </xf>
    <xf numFmtId="185" fontId="9" fillId="0" borderId="60" xfId="0" applyNumberFormat="1" applyFont="1" applyFill="1" applyBorder="1" applyAlignment="1">
      <alignment horizontal="right" vertical="center"/>
    </xf>
    <xf numFmtId="185" fontId="9" fillId="0" borderId="24" xfId="0" applyNumberFormat="1" applyFont="1" applyFill="1" applyBorder="1" applyAlignment="1">
      <alignment horizontal="right" vertical="center"/>
    </xf>
    <xf numFmtId="185" fontId="9" fillId="0" borderId="35" xfId="0" applyNumberFormat="1" applyFont="1" applyFill="1" applyBorder="1" applyAlignment="1">
      <alignment horizontal="right" vertical="center"/>
    </xf>
    <xf numFmtId="178" fontId="9" fillId="0" borderId="34" xfId="0" applyNumberFormat="1" applyFont="1" applyFill="1" applyBorder="1" applyAlignment="1">
      <alignment vertical="center"/>
    </xf>
    <xf numFmtId="185" fontId="9" fillId="0" borderId="63" xfId="0" applyNumberFormat="1" applyFont="1" applyFill="1" applyBorder="1" applyAlignment="1">
      <alignment horizontal="right" vertical="center"/>
    </xf>
    <xf numFmtId="0" fontId="9" fillId="0" borderId="56" xfId="0" applyFont="1" applyFill="1" applyBorder="1" applyAlignment="1">
      <alignment vertical="center"/>
    </xf>
    <xf numFmtId="183" fontId="9" fillId="0" borderId="30" xfId="0" applyNumberFormat="1" applyFont="1" applyFill="1" applyBorder="1" applyAlignment="1">
      <alignment vertical="center"/>
    </xf>
    <xf numFmtId="178" fontId="2" fillId="0" borderId="30" xfId="0" applyNumberFormat="1" applyFont="1" applyFill="1" applyBorder="1" applyAlignment="1">
      <alignment vertical="center"/>
    </xf>
    <xf numFmtId="184" fontId="9" fillId="0" borderId="30" xfId="0" applyNumberFormat="1" applyFont="1" applyFill="1" applyBorder="1" applyAlignment="1">
      <alignment vertical="center"/>
    </xf>
    <xf numFmtId="0" fontId="2" fillId="0" borderId="44" xfId="0" applyFont="1" applyFill="1" applyBorder="1" applyAlignment="1">
      <alignment vertical="center"/>
    </xf>
    <xf numFmtId="185" fontId="9" fillId="0" borderId="77" xfId="0" applyNumberFormat="1" applyFont="1" applyFill="1" applyBorder="1" applyAlignment="1">
      <alignment vertical="center"/>
    </xf>
    <xf numFmtId="185" fontId="9" fillId="0" borderId="26" xfId="0" applyNumberFormat="1" applyFont="1" applyFill="1" applyBorder="1" applyAlignment="1">
      <alignment vertical="center"/>
    </xf>
    <xf numFmtId="0" fontId="9" fillId="0" borderId="76" xfId="0" applyFont="1" applyFill="1" applyBorder="1" applyAlignment="1">
      <alignment vertical="center"/>
    </xf>
    <xf numFmtId="178" fontId="2" fillId="0" borderId="16" xfId="0" applyNumberFormat="1" applyFont="1" applyFill="1" applyBorder="1" applyAlignment="1">
      <alignment vertical="center"/>
    </xf>
    <xf numFmtId="0" fontId="9" fillId="0" borderId="16" xfId="0" applyFont="1" applyFill="1" applyBorder="1" applyAlignment="1">
      <alignment vertical="top"/>
    </xf>
    <xf numFmtId="0" fontId="2" fillId="0" borderId="61" xfId="0" applyFont="1" applyFill="1" applyBorder="1" applyAlignment="1">
      <alignment vertical="center"/>
    </xf>
    <xf numFmtId="185" fontId="9" fillId="0" borderId="59" xfId="0" applyNumberFormat="1" applyFont="1" applyFill="1" applyBorder="1" applyAlignment="1">
      <alignment horizontal="center" vertical="center"/>
    </xf>
    <xf numFmtId="185" fontId="9" fillId="0" borderId="51" xfId="0" applyNumberFormat="1" applyFont="1" applyFill="1" applyBorder="1" applyAlignment="1">
      <alignment horizontal="center" vertical="center"/>
    </xf>
    <xf numFmtId="0" fontId="2" fillId="0" borderId="34" xfId="0" applyFont="1" applyFill="1" applyBorder="1" applyAlignment="1">
      <alignment vertical="center"/>
    </xf>
    <xf numFmtId="185" fontId="9" fillId="0" borderId="22" xfId="0" applyNumberFormat="1" applyFont="1" applyFill="1" applyBorder="1" applyAlignment="1">
      <alignment horizontal="center" vertical="center"/>
    </xf>
    <xf numFmtId="185" fontId="9" fillId="0" borderId="34" xfId="0" applyNumberFormat="1" applyFont="1" applyFill="1" applyBorder="1" applyAlignment="1">
      <alignment horizontal="center" vertical="center"/>
    </xf>
    <xf numFmtId="185" fontId="9" fillId="0" borderId="32" xfId="0" applyNumberFormat="1" applyFont="1" applyFill="1" applyBorder="1" applyAlignment="1">
      <alignment horizontal="center" vertical="center"/>
    </xf>
    <xf numFmtId="187" fontId="2" fillId="0" borderId="30" xfId="0" applyNumberFormat="1" applyFont="1" applyFill="1" applyBorder="1" applyAlignment="1">
      <alignment vertical="center"/>
    </xf>
    <xf numFmtId="0" fontId="2" fillId="0" borderId="16" xfId="0" applyNumberFormat="1" applyFont="1" applyFill="1" applyBorder="1" applyAlignment="1">
      <alignment vertical="center"/>
    </xf>
    <xf numFmtId="0" fontId="9" fillId="0" borderId="48" xfId="0" applyFont="1" applyFill="1" applyBorder="1" applyAlignment="1">
      <alignment vertical="center" wrapText="1"/>
    </xf>
    <xf numFmtId="0" fontId="9" fillId="0" borderId="8" xfId="0" applyFont="1" applyFill="1" applyBorder="1" applyAlignment="1">
      <alignment vertical="center"/>
    </xf>
    <xf numFmtId="0" fontId="8" fillId="0" borderId="8" xfId="0" applyFont="1" applyFill="1" applyBorder="1" applyAlignment="1">
      <alignment vertical="center"/>
    </xf>
    <xf numFmtId="0" fontId="9" fillId="0" borderId="7" xfId="0" applyFont="1" applyFill="1" applyBorder="1" applyAlignment="1">
      <alignment vertical="center"/>
    </xf>
    <xf numFmtId="186" fontId="9" fillId="0" borderId="8" xfId="1" applyNumberFormat="1" applyFont="1" applyFill="1" applyBorder="1" applyAlignment="1">
      <alignment vertical="center" shrinkToFit="1"/>
    </xf>
    <xf numFmtId="185" fontId="9" fillId="0" borderId="8" xfId="0" applyNumberFormat="1" applyFont="1" applyFill="1" applyBorder="1" applyAlignment="1">
      <alignment vertical="center"/>
    </xf>
    <xf numFmtId="185" fontId="9" fillId="0" borderId="8" xfId="0" applyNumberFormat="1" applyFont="1" applyFill="1" applyBorder="1" applyAlignment="1">
      <alignment horizontal="center" vertical="center"/>
    </xf>
    <xf numFmtId="185" fontId="9" fillId="0" borderId="12" xfId="0" applyNumberFormat="1" applyFont="1" applyFill="1" applyBorder="1" applyAlignment="1">
      <alignment horizontal="right" vertical="center"/>
    </xf>
    <xf numFmtId="186" fontId="9" fillId="0" borderId="34" xfId="1" applyNumberFormat="1" applyFont="1" applyFill="1" applyBorder="1" applyAlignment="1">
      <alignment vertical="center" shrinkToFit="1"/>
    </xf>
    <xf numFmtId="185" fontId="9" fillId="0" borderId="34" xfId="0" applyNumberFormat="1" applyFont="1" applyFill="1" applyBorder="1" applyAlignment="1">
      <alignment vertical="center"/>
    </xf>
    <xf numFmtId="0" fontId="9" fillId="0" borderId="64" xfId="0" applyFont="1" applyFill="1" applyBorder="1" applyAlignment="1">
      <alignment vertical="center"/>
    </xf>
    <xf numFmtId="183" fontId="9" fillId="0" borderId="65" xfId="0" applyNumberFormat="1" applyFont="1" applyFill="1" applyBorder="1" applyAlignment="1">
      <alignment vertical="center"/>
    </xf>
    <xf numFmtId="178" fontId="2" fillId="0" borderId="65" xfId="0" applyNumberFormat="1" applyFont="1" applyFill="1" applyBorder="1" applyAlignment="1">
      <alignment vertical="center"/>
    </xf>
    <xf numFmtId="184" fontId="9" fillId="0" borderId="65" xfId="0" applyNumberFormat="1" applyFont="1" applyFill="1" applyBorder="1" applyAlignment="1">
      <alignment vertical="center"/>
    </xf>
    <xf numFmtId="185" fontId="9" fillId="0" borderId="0" xfId="0" applyNumberFormat="1" applyFont="1" applyFill="1" applyBorder="1" applyAlignment="1">
      <alignment vertical="center"/>
    </xf>
    <xf numFmtId="0" fontId="9" fillId="0" borderId="0" xfId="0" applyFont="1" applyFill="1" applyBorder="1" applyAlignment="1">
      <alignment vertical="center"/>
    </xf>
    <xf numFmtId="0" fontId="2" fillId="0" borderId="0" xfId="0" applyNumberFormat="1" applyFont="1" applyFill="1" applyBorder="1" applyAlignment="1">
      <alignment vertical="center"/>
    </xf>
    <xf numFmtId="0" fontId="9" fillId="0" borderId="0" xfId="0" applyFont="1" applyFill="1" applyBorder="1" applyAlignment="1">
      <alignment vertical="top"/>
    </xf>
    <xf numFmtId="0" fontId="0" fillId="2" borderId="8" xfId="0" applyFill="1" applyBorder="1"/>
    <xf numFmtId="0" fontId="0" fillId="2" borderId="34" xfId="0" applyFill="1" applyBorder="1"/>
    <xf numFmtId="0" fontId="16" fillId="2" borderId="70" xfId="0" applyFont="1" applyFill="1" applyBorder="1" applyAlignment="1">
      <alignment horizontal="center"/>
    </xf>
    <xf numFmtId="190" fontId="0" fillId="2" borderId="81" xfId="0" applyNumberFormat="1" applyFill="1" applyBorder="1"/>
    <xf numFmtId="178" fontId="9" fillId="0" borderId="30" xfId="0" applyNumberFormat="1" applyFont="1" applyFill="1" applyBorder="1" applyAlignment="1">
      <alignment vertical="center"/>
    </xf>
    <xf numFmtId="178" fontId="9" fillId="0" borderId="16" xfId="0" applyNumberFormat="1" applyFont="1" applyFill="1" applyBorder="1" applyAlignment="1">
      <alignment vertical="center"/>
    </xf>
    <xf numFmtId="192" fontId="9" fillId="2" borderId="8" xfId="0" applyNumberFormat="1" applyFont="1" applyFill="1" applyBorder="1" applyAlignment="1">
      <alignment vertical="center"/>
    </xf>
    <xf numFmtId="0" fontId="23" fillId="0" borderId="0" xfId="4" applyFont="1">
      <alignment vertical="center"/>
    </xf>
    <xf numFmtId="0" fontId="23" fillId="0" borderId="0" xfId="4" applyFont="1" applyFill="1">
      <alignment vertical="center"/>
    </xf>
    <xf numFmtId="0" fontId="25" fillId="0" borderId="0" xfId="4" applyFont="1">
      <alignment vertical="center"/>
    </xf>
    <xf numFmtId="0" fontId="23" fillId="0" borderId="11" xfId="4" applyFont="1" applyBorder="1" applyAlignment="1">
      <alignment horizontal="centerContinuous" vertical="center"/>
    </xf>
    <xf numFmtId="193" fontId="23" fillId="0" borderId="8" xfId="4" applyNumberFormat="1" applyFont="1" applyFill="1" applyBorder="1" applyAlignment="1">
      <alignment horizontal="centerContinuous" vertical="center"/>
    </xf>
    <xf numFmtId="0" fontId="23" fillId="0" borderId="9" xfId="4" applyFont="1" applyBorder="1" applyAlignment="1">
      <alignment horizontal="centerContinuous" vertical="center"/>
    </xf>
    <xf numFmtId="193" fontId="23" fillId="0" borderId="0" xfId="4" applyNumberFormat="1" applyFont="1" applyFill="1">
      <alignment vertical="center"/>
    </xf>
    <xf numFmtId="194" fontId="23" fillId="0" borderId="0" xfId="4" applyNumberFormat="1" applyFont="1">
      <alignment vertical="center"/>
    </xf>
    <xf numFmtId="0" fontId="23" fillId="0" borderId="0" xfId="4" applyFont="1" applyAlignment="1">
      <alignment horizontal="centerContinuous" vertical="center"/>
    </xf>
    <xf numFmtId="9" fontId="23" fillId="0" borderId="0" xfId="4" applyNumberFormat="1" applyFont="1" applyAlignment="1">
      <alignment horizontal="center" vertical="center"/>
    </xf>
    <xf numFmtId="193" fontId="25" fillId="0" borderId="0" xfId="4" applyNumberFormat="1" applyFont="1" applyFill="1">
      <alignment vertical="center"/>
    </xf>
    <xf numFmtId="0" fontId="25" fillId="0" borderId="70" xfId="4" applyFont="1" applyBorder="1">
      <alignment vertical="center"/>
    </xf>
    <xf numFmtId="195" fontId="25" fillId="0" borderId="70" xfId="4" applyNumberFormat="1" applyFont="1" applyBorder="1">
      <alignment vertical="center"/>
    </xf>
    <xf numFmtId="0" fontId="25" fillId="0" borderId="70" xfId="4" applyFont="1" applyBorder="1" applyAlignment="1">
      <alignment horizontal="centerContinuous" vertical="center"/>
    </xf>
    <xf numFmtId="0" fontId="26" fillId="0" borderId="70" xfId="4" applyFont="1" applyBorder="1">
      <alignment vertical="center"/>
    </xf>
    <xf numFmtId="194" fontId="25" fillId="0" borderId="0" xfId="4" applyNumberFormat="1" applyFont="1">
      <alignment vertical="center"/>
    </xf>
    <xf numFmtId="0" fontId="25" fillId="0" borderId="0" xfId="4" applyFont="1" applyAlignment="1">
      <alignment horizontal="centerContinuous" vertical="center"/>
    </xf>
    <xf numFmtId="0" fontId="26" fillId="0" borderId="0" xfId="4" applyFont="1">
      <alignment vertical="center"/>
    </xf>
    <xf numFmtId="196" fontId="25" fillId="0" borderId="0" xfId="4" applyNumberFormat="1" applyFont="1">
      <alignment vertical="center"/>
    </xf>
    <xf numFmtId="193" fontId="25" fillId="0" borderId="87" xfId="4" applyNumberFormat="1" applyFont="1" applyFill="1" applyBorder="1">
      <alignment vertical="center"/>
    </xf>
    <xf numFmtId="0" fontId="25" fillId="0" borderId="87" xfId="4" applyFont="1" applyBorder="1">
      <alignment vertical="center"/>
    </xf>
    <xf numFmtId="196" fontId="25" fillId="0" borderId="87" xfId="4" applyNumberFormat="1" applyFont="1" applyBorder="1">
      <alignment vertical="center"/>
    </xf>
    <xf numFmtId="0" fontId="25" fillId="0" borderId="87" xfId="4" applyFont="1" applyBorder="1" applyAlignment="1">
      <alignment horizontal="centerContinuous" vertical="center"/>
    </xf>
    <xf numFmtId="0" fontId="26" fillId="0" borderId="87" xfId="4" applyFont="1" applyBorder="1">
      <alignment vertical="center"/>
    </xf>
    <xf numFmtId="193" fontId="25" fillId="0" borderId="88" xfId="4" applyNumberFormat="1" applyFont="1" applyFill="1" applyBorder="1">
      <alignment vertical="center"/>
    </xf>
    <xf numFmtId="0" fontId="25" fillId="0" borderId="88" xfId="4" applyFont="1" applyBorder="1">
      <alignment vertical="center"/>
    </xf>
    <xf numFmtId="195" fontId="25" fillId="0" borderId="88" xfId="4" applyNumberFormat="1" applyFont="1" applyBorder="1">
      <alignment vertical="center"/>
    </xf>
    <xf numFmtId="0" fontId="25" fillId="0" borderId="88" xfId="4" applyFont="1" applyBorder="1" applyAlignment="1">
      <alignment horizontal="centerContinuous" vertical="center"/>
    </xf>
    <xf numFmtId="0" fontId="26" fillId="0" borderId="88" xfId="4" applyFont="1" applyBorder="1">
      <alignment vertical="center"/>
    </xf>
    <xf numFmtId="0" fontId="25" fillId="0" borderId="0" xfId="4" applyFont="1" applyBorder="1">
      <alignment vertical="center"/>
    </xf>
    <xf numFmtId="194" fontId="25" fillId="0" borderId="0" xfId="4" applyNumberFormat="1" applyFont="1" applyBorder="1">
      <alignment vertical="center"/>
    </xf>
    <xf numFmtId="0" fontId="25" fillId="0" borderId="0" xfId="4" applyFont="1" applyBorder="1" applyAlignment="1">
      <alignment horizontal="centerContinuous" vertical="center"/>
    </xf>
    <xf numFmtId="0" fontId="26" fillId="0" borderId="0" xfId="4" applyFont="1" applyBorder="1">
      <alignment vertical="center"/>
    </xf>
    <xf numFmtId="0" fontId="26" fillId="0" borderId="91" xfId="4" applyFont="1" applyBorder="1" applyAlignment="1">
      <alignment horizontal="right" vertical="center"/>
    </xf>
    <xf numFmtId="0" fontId="23" fillId="0" borderId="91" xfId="4" applyFont="1" applyBorder="1" applyAlignment="1">
      <alignment horizontal="center" vertical="center"/>
    </xf>
    <xf numFmtId="0" fontId="23" fillId="0" borderId="91" xfId="4" applyFont="1" applyBorder="1" applyAlignment="1">
      <alignment horizontal="centerContinuous" vertical="center"/>
    </xf>
    <xf numFmtId="0" fontId="27" fillId="0" borderId="0" xfId="4" applyFont="1" applyAlignment="1">
      <alignment horizontal="justify" vertical="center"/>
    </xf>
    <xf numFmtId="0" fontId="23" fillId="0" borderId="0" xfId="4" applyFont="1" applyAlignment="1">
      <alignment horizontal="right" vertical="center"/>
    </xf>
    <xf numFmtId="0" fontId="24" fillId="0" borderId="0" xfId="4" applyFont="1">
      <alignment vertical="center"/>
    </xf>
    <xf numFmtId="0" fontId="24" fillId="0" borderId="0" xfId="4" applyFont="1" applyAlignment="1">
      <alignment horizontal="center" vertical="center"/>
    </xf>
    <xf numFmtId="9" fontId="24" fillId="0" borderId="0" xfId="4" applyNumberFormat="1" applyFont="1">
      <alignment vertical="center"/>
    </xf>
    <xf numFmtId="49" fontId="24" fillId="0" borderId="0" xfId="4" applyNumberFormat="1" applyFont="1">
      <alignment vertical="center"/>
    </xf>
    <xf numFmtId="188" fontId="24" fillId="0" borderId="0" xfId="4" applyNumberFormat="1" applyFont="1">
      <alignment vertical="center"/>
    </xf>
    <xf numFmtId="0" fontId="24" fillId="0" borderId="0" xfId="4" applyFont="1" applyAlignment="1">
      <alignment horizontal="right" vertical="center"/>
    </xf>
    <xf numFmtId="0" fontId="28" fillId="0" borderId="0" xfId="4" applyFont="1" applyAlignment="1">
      <alignment horizontal="left" vertical="center"/>
    </xf>
    <xf numFmtId="0" fontId="29" fillId="0" borderId="0" xfId="4" applyFont="1" applyAlignment="1">
      <alignment horizontal="left" vertical="center"/>
    </xf>
    <xf numFmtId="38" fontId="24" fillId="0" borderId="81" xfId="4" applyNumberFormat="1" applyFont="1" applyBorder="1">
      <alignment vertical="center"/>
    </xf>
    <xf numFmtId="38" fontId="24" fillId="0" borderId="92" xfId="5" applyFont="1" applyBorder="1">
      <alignment vertical="center"/>
    </xf>
    <xf numFmtId="38" fontId="24" fillId="0" borderId="93" xfId="5" applyFont="1" applyBorder="1">
      <alignment vertical="center"/>
    </xf>
    <xf numFmtId="0" fontId="24" fillId="0" borderId="93" xfId="4" applyFont="1" applyBorder="1" applyAlignment="1">
      <alignment horizontal="center" vertical="center" wrapText="1"/>
    </xf>
    <xf numFmtId="38" fontId="24" fillId="0" borderId="94" xfId="5" applyFont="1" applyBorder="1">
      <alignment vertical="center"/>
    </xf>
    <xf numFmtId="38" fontId="24" fillId="0" borderId="95" xfId="5" applyFont="1" applyBorder="1">
      <alignment vertical="center"/>
    </xf>
    <xf numFmtId="0" fontId="24" fillId="0" borderId="95" xfId="4" applyFont="1" applyBorder="1" applyAlignment="1">
      <alignment horizontal="center" vertical="center" wrapText="1"/>
    </xf>
    <xf numFmtId="38" fontId="24" fillId="0" borderId="96" xfId="5" applyFont="1" applyBorder="1">
      <alignment vertical="center"/>
    </xf>
    <xf numFmtId="38" fontId="24" fillId="0" borderId="97" xfId="5" applyFont="1" applyBorder="1">
      <alignment vertical="center"/>
    </xf>
    <xf numFmtId="0" fontId="24" fillId="0" borderId="97" xfId="4" applyFont="1" applyBorder="1" applyAlignment="1">
      <alignment horizontal="center" vertical="center" wrapText="1"/>
    </xf>
    <xf numFmtId="38" fontId="24" fillId="0" borderId="98" xfId="5" applyFont="1" applyBorder="1">
      <alignment vertical="center"/>
    </xf>
    <xf numFmtId="38" fontId="24" fillId="0" borderId="99" xfId="5" applyFont="1" applyBorder="1">
      <alignment vertical="center"/>
    </xf>
    <xf numFmtId="0" fontId="24" fillId="0" borderId="99" xfId="4" applyFont="1" applyBorder="1" applyAlignment="1">
      <alignment horizontal="center" vertical="center" wrapText="1"/>
    </xf>
    <xf numFmtId="0" fontId="24" fillId="0" borderId="0" xfId="4" applyFont="1" applyBorder="1">
      <alignment vertical="center"/>
    </xf>
    <xf numFmtId="38" fontId="24" fillId="0" borderId="100" xfId="5" applyFont="1" applyBorder="1">
      <alignment vertical="center"/>
    </xf>
    <xf numFmtId="38" fontId="24" fillId="0" borderId="101" xfId="5" applyFont="1" applyBorder="1">
      <alignment vertical="center"/>
    </xf>
    <xf numFmtId="0" fontId="24" fillId="0" borderId="101" xfId="4" applyFont="1" applyBorder="1" applyAlignment="1">
      <alignment horizontal="center" vertical="center" wrapText="1"/>
    </xf>
    <xf numFmtId="38" fontId="30" fillId="0" borderId="0" xfId="4" applyNumberFormat="1" applyFont="1">
      <alignment vertical="center"/>
    </xf>
    <xf numFmtId="38" fontId="31" fillId="0" borderId="8" xfId="5" applyFont="1" applyFill="1" applyBorder="1" applyAlignment="1">
      <alignment vertical="center"/>
    </xf>
    <xf numFmtId="38" fontId="31" fillId="3" borderId="8" xfId="5" applyFont="1" applyFill="1" applyBorder="1" applyAlignment="1">
      <alignment vertical="center"/>
    </xf>
    <xf numFmtId="38" fontId="32" fillId="2" borderId="8" xfId="5" applyFont="1" applyFill="1" applyBorder="1">
      <alignment vertical="center"/>
    </xf>
    <xf numFmtId="38" fontId="32" fillId="2" borderId="8" xfId="7" applyFont="1" applyFill="1" applyBorder="1" applyAlignment="1">
      <alignment vertical="center"/>
    </xf>
    <xf numFmtId="0" fontId="32" fillId="4" borderId="8" xfId="4" applyFont="1" applyFill="1" applyBorder="1" applyAlignment="1">
      <alignment horizontal="center" vertical="center"/>
    </xf>
    <xf numFmtId="9" fontId="24" fillId="4" borderId="8" xfId="4" applyNumberFormat="1" applyFont="1" applyFill="1" applyBorder="1" applyAlignment="1">
      <alignment horizontal="center" vertical="center" shrinkToFit="1"/>
    </xf>
    <xf numFmtId="0" fontId="32" fillId="2" borderId="8" xfId="4" applyFont="1" applyFill="1" applyBorder="1" applyAlignment="1">
      <alignment vertical="center" shrinkToFit="1"/>
    </xf>
    <xf numFmtId="0" fontId="32" fillId="2" borderId="8" xfId="4" applyFont="1" applyFill="1" applyBorder="1" applyAlignment="1">
      <alignment horizontal="center" vertical="center"/>
    </xf>
    <xf numFmtId="0" fontId="32" fillId="2" borderId="8" xfId="4" applyFont="1" applyFill="1" applyBorder="1" applyAlignment="1">
      <alignment horizontal="center" vertical="center" wrapText="1"/>
    </xf>
    <xf numFmtId="38" fontId="29" fillId="0" borderId="8" xfId="5" applyFont="1" applyFill="1" applyBorder="1">
      <alignment vertical="center"/>
    </xf>
    <xf numFmtId="38" fontId="24" fillId="2" borderId="8" xfId="7" applyFont="1" applyFill="1" applyBorder="1" applyAlignment="1">
      <alignment vertical="center"/>
    </xf>
    <xf numFmtId="0" fontId="24" fillId="2" borderId="8" xfId="4" applyFont="1" applyFill="1" applyBorder="1" applyAlignment="1">
      <alignment vertical="center" shrinkToFit="1"/>
    </xf>
    <xf numFmtId="0" fontId="24" fillId="2" borderId="8" xfId="8" applyFont="1" applyFill="1" applyBorder="1" applyAlignment="1">
      <alignment horizontal="center" vertical="center" wrapText="1"/>
    </xf>
    <xf numFmtId="0" fontId="29" fillId="2" borderId="8" xfId="8" applyFont="1" applyFill="1" applyBorder="1" applyAlignment="1">
      <alignment horizontal="center" vertical="center"/>
    </xf>
    <xf numFmtId="0" fontId="24" fillId="2" borderId="8" xfId="8" applyFont="1" applyFill="1" applyBorder="1" applyAlignment="1">
      <alignment horizontal="center" vertical="center"/>
    </xf>
    <xf numFmtId="0" fontId="34" fillId="0" borderId="0" xfId="4" applyFont="1">
      <alignment vertical="center"/>
    </xf>
    <xf numFmtId="38" fontId="29" fillId="0" borderId="8" xfId="5" applyFont="1" applyFill="1" applyBorder="1" applyAlignment="1">
      <alignment vertical="center"/>
    </xf>
    <xf numFmtId="38" fontId="29" fillId="3" borderId="8" xfId="5" applyFont="1" applyFill="1" applyBorder="1" applyAlignment="1">
      <alignment vertical="center"/>
    </xf>
    <xf numFmtId="0" fontId="35" fillId="0" borderId="0" xfId="4" applyFont="1">
      <alignment vertical="center"/>
    </xf>
    <xf numFmtId="0" fontId="29" fillId="2" borderId="8" xfId="8" applyFont="1" applyFill="1" applyBorder="1" applyAlignment="1">
      <alignment horizontal="center" vertical="center" textRotation="255"/>
    </xf>
    <xf numFmtId="38" fontId="24" fillId="2" borderId="8" xfId="5" applyFont="1" applyFill="1" applyBorder="1" applyAlignment="1">
      <alignment vertical="center"/>
    </xf>
    <xf numFmtId="0" fontId="31" fillId="2" borderId="8" xfId="8" applyFont="1" applyFill="1" applyBorder="1" applyAlignment="1">
      <alignment horizontal="center" vertical="center"/>
    </xf>
    <xf numFmtId="0" fontId="24" fillId="0" borderId="8" xfId="4" applyFont="1" applyBorder="1" applyAlignment="1">
      <alignment horizontal="center" vertical="center" wrapText="1"/>
    </xf>
    <xf numFmtId="0" fontId="37" fillId="0" borderId="71" xfId="4" applyFont="1" applyBorder="1" applyAlignment="1">
      <alignment horizontal="centerContinuous" vertical="center"/>
    </xf>
    <xf numFmtId="0" fontId="24" fillId="0" borderId="68" xfId="4" applyFont="1" applyBorder="1" applyAlignment="1">
      <alignment horizontal="centerContinuous" vertical="center"/>
    </xf>
    <xf numFmtId="0" fontId="24" fillId="0" borderId="70" xfId="4" applyFont="1" applyBorder="1">
      <alignment vertical="center"/>
    </xf>
    <xf numFmtId="0" fontId="24" fillId="0" borderId="8" xfId="4" applyFont="1" applyBorder="1" applyAlignment="1">
      <alignment horizontal="center" vertical="center"/>
    </xf>
    <xf numFmtId="0" fontId="24" fillId="2" borderId="70" xfId="4" applyFont="1" applyFill="1" applyBorder="1" applyAlignment="1">
      <alignment horizontal="center" vertical="center"/>
    </xf>
    <xf numFmtId="0" fontId="7" fillId="0" borderId="102" xfId="0" applyFont="1" applyBorder="1" applyAlignment="1">
      <alignment vertical="center"/>
    </xf>
    <xf numFmtId="0" fontId="7" fillId="0" borderId="103" xfId="0" applyFont="1" applyBorder="1" applyAlignment="1">
      <alignment vertical="center" shrinkToFit="1"/>
    </xf>
    <xf numFmtId="0" fontId="7" fillId="0" borderId="104" xfId="0" applyFont="1" applyBorder="1" applyAlignment="1">
      <alignment vertical="center" shrinkToFit="1"/>
    </xf>
    <xf numFmtId="179" fontId="9" fillId="0" borderId="12" xfId="0" applyNumberFormat="1" applyFont="1" applyBorder="1" applyAlignment="1">
      <alignment vertical="center" shrinkToFit="1"/>
    </xf>
    <xf numFmtId="191" fontId="9" fillId="2" borderId="8" xfId="1" applyNumberFormat="1" applyFont="1" applyFill="1" applyBorder="1" applyAlignment="1">
      <alignment horizontal="center" vertical="center" shrinkToFit="1"/>
    </xf>
    <xf numFmtId="0" fontId="9" fillId="0" borderId="8" xfId="0" applyFont="1" applyBorder="1" applyAlignment="1">
      <alignment horizontal="center" vertical="center"/>
    </xf>
    <xf numFmtId="191" fontId="9" fillId="2" borderId="16" xfId="1" applyNumberFormat="1" applyFont="1" applyFill="1" applyBorder="1" applyAlignment="1">
      <alignment horizontal="center" vertical="center" shrinkToFit="1"/>
    </xf>
    <xf numFmtId="0" fontId="9" fillId="0" borderId="16" xfId="0" applyFont="1" applyBorder="1" applyAlignment="1">
      <alignment horizontal="center" vertical="center"/>
    </xf>
    <xf numFmtId="38" fontId="9" fillId="2" borderId="68" xfId="1" applyFont="1" applyFill="1" applyBorder="1" applyAlignment="1">
      <alignment vertical="center"/>
    </xf>
    <xf numFmtId="179" fontId="9" fillId="0" borderId="60" xfId="0" applyNumberFormat="1" applyFont="1" applyFill="1" applyBorder="1" applyAlignment="1">
      <alignment vertical="center"/>
    </xf>
    <xf numFmtId="189" fontId="9" fillId="2" borderId="34" xfId="0" applyNumberFormat="1" applyFont="1" applyFill="1" applyBorder="1" applyAlignment="1">
      <alignment vertical="center"/>
    </xf>
    <xf numFmtId="0" fontId="9" fillId="0" borderId="37" xfId="0" applyFont="1" applyBorder="1" applyAlignment="1">
      <alignment horizontal="center" vertical="center"/>
    </xf>
    <xf numFmtId="178" fontId="9" fillId="0" borderId="5" xfId="0" applyNumberFormat="1" applyFont="1" applyFill="1" applyBorder="1" applyAlignment="1">
      <alignment vertical="center"/>
    </xf>
    <xf numFmtId="178" fontId="9" fillId="0" borderId="22" xfId="0" applyNumberFormat="1" applyFont="1" applyFill="1" applyBorder="1" applyAlignment="1">
      <alignment vertical="center"/>
    </xf>
    <xf numFmtId="178" fontId="21" fillId="0" borderId="5" xfId="1" applyNumberFormat="1" applyFont="1" applyFill="1" applyBorder="1" applyAlignment="1">
      <alignment vertical="center"/>
    </xf>
    <xf numFmtId="178" fontId="21" fillId="0" borderId="22" xfId="1" applyNumberFormat="1" applyFont="1" applyFill="1" applyBorder="1" applyAlignment="1">
      <alignment vertical="center"/>
    </xf>
    <xf numFmtId="180" fontId="21" fillId="0" borderId="8" xfId="1" applyNumberFormat="1" applyFont="1" applyFill="1" applyBorder="1" applyAlignment="1">
      <alignment vertical="center"/>
    </xf>
    <xf numFmtId="181" fontId="21" fillId="0" borderId="8" xfId="1" applyNumberFormat="1" applyFont="1" applyFill="1" applyBorder="1" applyAlignment="1">
      <alignment vertical="center"/>
    </xf>
    <xf numFmtId="181" fontId="21" fillId="0" borderId="34" xfId="1" applyNumberFormat="1" applyFont="1" applyFill="1" applyBorder="1" applyAlignment="1">
      <alignment vertical="center"/>
    </xf>
    <xf numFmtId="178" fontId="21" fillId="0" borderId="16" xfId="1" applyNumberFormat="1" applyFont="1" applyFill="1" applyBorder="1" applyAlignment="1">
      <alignment vertical="center"/>
    </xf>
    <xf numFmtId="0" fontId="9" fillId="0" borderId="53" xfId="0" applyFont="1" applyBorder="1" applyAlignment="1">
      <alignment horizontal="center" vertical="center"/>
    </xf>
    <xf numFmtId="0" fontId="9" fillId="2" borderId="8" xfId="0" applyFont="1" applyFill="1" applyBorder="1" applyAlignment="1">
      <alignment horizontal="center" vertical="center"/>
    </xf>
    <xf numFmtId="0" fontId="9" fillId="2" borderId="16" xfId="0" applyFont="1" applyFill="1" applyBorder="1" applyAlignment="1">
      <alignment horizontal="center" vertical="center"/>
    </xf>
    <xf numFmtId="0" fontId="7" fillId="0" borderId="105" xfId="0" applyFont="1" applyFill="1" applyBorder="1" applyAlignment="1">
      <alignment horizontal="center" vertical="center"/>
    </xf>
    <xf numFmtId="3" fontId="0" fillId="2" borderId="8" xfId="0" applyNumberFormat="1" applyFill="1" applyBorder="1"/>
    <xf numFmtId="3" fontId="0" fillId="2" borderId="34" xfId="0" applyNumberFormat="1" applyFill="1" applyBorder="1"/>
    <xf numFmtId="3" fontId="12" fillId="0" borderId="30" xfId="1" applyNumberFormat="1" applyFont="1" applyFill="1" applyBorder="1" applyAlignment="1">
      <alignment vertical="center"/>
    </xf>
    <xf numFmtId="3" fontId="12" fillId="0" borderId="8" xfId="1" applyNumberFormat="1" applyFont="1" applyFill="1" applyBorder="1" applyAlignment="1">
      <alignment vertical="center"/>
    </xf>
    <xf numFmtId="3" fontId="12" fillId="0" borderId="20" xfId="1" applyNumberFormat="1" applyFont="1" applyFill="1" applyBorder="1" applyAlignment="1">
      <alignment vertical="center"/>
    </xf>
    <xf numFmtId="0" fontId="39" fillId="0" borderId="0" xfId="0" applyFont="1" applyAlignment="1">
      <alignment horizontal="center"/>
    </xf>
    <xf numFmtId="0" fontId="40" fillId="0" borderId="0" xfId="0" applyFont="1"/>
    <xf numFmtId="0" fontId="0" fillId="2" borderId="8" xfId="0" applyFill="1" applyBorder="1" applyAlignment="1">
      <alignment shrinkToFit="1"/>
    </xf>
    <xf numFmtId="0" fontId="0" fillId="2" borderId="34" xfId="0" applyFill="1" applyBorder="1" applyAlignment="1">
      <alignment shrinkToFit="1"/>
    </xf>
    <xf numFmtId="0" fontId="42" fillId="0" borderId="0" xfId="0" applyFont="1"/>
    <xf numFmtId="0" fontId="0" fillId="0" borderId="9" xfId="0"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right" vertical="center"/>
    </xf>
    <xf numFmtId="0" fontId="0" fillId="2" borderId="11" xfId="0" applyFill="1" applyBorder="1" applyAlignment="1">
      <alignment horizontal="right" vertical="center"/>
    </xf>
    <xf numFmtId="198" fontId="9" fillId="2" borderId="8" xfId="1" applyNumberFormat="1" applyFont="1" applyFill="1" applyBorder="1" applyAlignment="1">
      <alignment horizontal="center" vertical="center" shrinkToFit="1"/>
    </xf>
    <xf numFmtId="0" fontId="0" fillId="0" borderId="41" xfId="0" applyBorder="1" applyAlignment="1">
      <alignment horizontal="center" vertical="center"/>
    </xf>
    <xf numFmtId="0" fontId="0" fillId="0" borderId="31" xfId="0" applyBorder="1" applyAlignment="1">
      <alignment horizontal="center" vertical="center"/>
    </xf>
    <xf numFmtId="0" fontId="0" fillId="0" borderId="42" xfId="0" applyBorder="1" applyAlignment="1">
      <alignment horizontal="center" vertical="center"/>
    </xf>
    <xf numFmtId="0" fontId="0" fillId="0" borderId="13" xfId="0" applyBorder="1" applyAlignment="1">
      <alignment horizontal="center" vertical="center"/>
    </xf>
    <xf numFmtId="0" fontId="0" fillId="0" borderId="43" xfId="0" applyBorder="1" applyAlignment="1">
      <alignment horizontal="center" vertical="center"/>
    </xf>
    <xf numFmtId="0" fontId="0" fillId="0" borderId="33" xfId="0" applyBorder="1" applyAlignment="1">
      <alignment horizontal="center" vertical="center"/>
    </xf>
    <xf numFmtId="0" fontId="0" fillId="0" borderId="0" xfId="0" applyAlignment="1">
      <alignment horizontal="left" wrapText="1"/>
    </xf>
    <xf numFmtId="0" fontId="39" fillId="0" borderId="0" xfId="0" applyFont="1" applyAlignment="1">
      <alignment vertical="center" wrapText="1"/>
    </xf>
    <xf numFmtId="0" fontId="40" fillId="0" borderId="0" xfId="0" applyFont="1" applyAlignment="1">
      <alignment vertical="center" wrapText="1"/>
    </xf>
    <xf numFmtId="0" fontId="0" fillId="2" borderId="68" xfId="0" applyFill="1" applyBorder="1" applyAlignment="1">
      <alignment horizontal="center" vertical="center" wrapText="1"/>
    </xf>
    <xf numFmtId="0" fontId="0" fillId="2" borderId="70" xfId="0" applyFill="1" applyBorder="1" applyAlignment="1">
      <alignment horizontal="center" vertical="center" wrapText="1"/>
    </xf>
    <xf numFmtId="0" fontId="0" fillId="2" borderId="71" xfId="0" applyFill="1" applyBorder="1" applyAlignment="1">
      <alignment horizontal="center" vertical="center" wrapText="1"/>
    </xf>
    <xf numFmtId="0" fontId="0" fillId="0" borderId="8" xfId="0" applyBorder="1" applyAlignment="1">
      <alignment horizontal="center" vertical="center"/>
    </xf>
    <xf numFmtId="0" fontId="0" fillId="0" borderId="69" xfId="0" applyBorder="1" applyAlignment="1">
      <alignment horizontal="left" vertical="center"/>
    </xf>
    <xf numFmtId="0" fontId="0" fillId="0" borderId="73" xfId="0" applyBorder="1" applyAlignment="1">
      <alignment horizontal="left" vertical="center"/>
    </xf>
    <xf numFmtId="0" fontId="0" fillId="0" borderId="74" xfId="0" applyBorder="1" applyAlignment="1">
      <alignment horizontal="left"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2" borderId="0" xfId="0" applyFill="1" applyAlignment="1">
      <alignment horizontal="right"/>
    </xf>
    <xf numFmtId="0" fontId="0" fillId="2" borderId="70" xfId="0" applyFill="1" applyBorder="1" applyAlignment="1">
      <alignment vertical="center"/>
    </xf>
    <xf numFmtId="0" fontId="40" fillId="0" borderId="0" xfId="0" applyFont="1" applyAlignment="1">
      <alignment wrapText="1"/>
    </xf>
    <xf numFmtId="0" fontId="5" fillId="0" borderId="0" xfId="0" applyFont="1" applyAlignment="1">
      <alignment horizontal="center" vertical="center"/>
    </xf>
    <xf numFmtId="0" fontId="41" fillId="2" borderId="0" xfId="0" applyFont="1" applyFill="1" applyAlignment="1">
      <alignment horizontal="center" vertical="center"/>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xf>
    <xf numFmtId="0" fontId="7" fillId="2" borderId="10" xfId="0" applyFont="1" applyFill="1" applyBorder="1" applyAlignment="1">
      <alignment horizontal="left" vertical="center" indent="1"/>
    </xf>
    <xf numFmtId="0" fontId="7" fillId="2" borderId="27" xfId="0" applyFont="1" applyFill="1" applyBorder="1" applyAlignment="1">
      <alignment horizontal="left" vertical="center" indent="1"/>
    </xf>
    <xf numFmtId="0" fontId="7" fillId="2" borderId="15" xfId="0" applyFont="1" applyFill="1" applyBorder="1" applyAlignment="1">
      <alignment horizontal="left" vertical="center" indent="1"/>
    </xf>
    <xf numFmtId="0" fontId="7" fillId="2" borderId="49" xfId="0" applyFont="1" applyFill="1" applyBorder="1" applyAlignment="1">
      <alignment horizontal="left" vertical="center" indent="1"/>
    </xf>
    <xf numFmtId="0" fontId="7" fillId="0" borderId="10" xfId="0" applyFont="1" applyFill="1" applyBorder="1" applyAlignment="1">
      <alignment horizontal="left" vertical="center" indent="1"/>
    </xf>
    <xf numFmtId="0" fontId="7" fillId="0" borderId="27" xfId="0" applyFont="1" applyFill="1" applyBorder="1" applyAlignment="1">
      <alignment horizontal="left" vertical="center" indent="1"/>
    </xf>
    <xf numFmtId="197" fontId="7" fillId="2" borderId="10" xfId="0" applyNumberFormat="1" applyFont="1" applyFill="1" applyBorder="1" applyAlignment="1">
      <alignment horizontal="left" vertical="center" indent="1"/>
    </xf>
    <xf numFmtId="197" fontId="7" fillId="2" borderId="27" xfId="0" applyNumberFormat="1" applyFont="1" applyFill="1" applyBorder="1" applyAlignment="1">
      <alignment horizontal="left" vertical="center" indent="1"/>
    </xf>
    <xf numFmtId="0" fontId="9" fillId="0" borderId="45" xfId="0" applyFont="1" applyFill="1" applyBorder="1" applyAlignment="1">
      <alignment horizontal="center" vertical="center"/>
    </xf>
    <xf numFmtId="0" fontId="9" fillId="0" borderId="46" xfId="0" applyFont="1" applyFill="1" applyBorder="1" applyAlignment="1">
      <alignment horizontal="center" vertical="center"/>
    </xf>
    <xf numFmtId="0" fontId="8" fillId="0" borderId="0" xfId="0" applyFont="1" applyAlignment="1">
      <alignment horizontal="left" vertical="top" wrapText="1"/>
    </xf>
    <xf numFmtId="0" fontId="8" fillId="0" borderId="0" xfId="0" applyFont="1" applyAlignment="1">
      <alignment horizontal="left" vertical="top"/>
    </xf>
    <xf numFmtId="0" fontId="9" fillId="0" borderId="55" xfId="0" applyFont="1" applyFill="1" applyBorder="1" applyAlignment="1">
      <alignment horizontal="center" vertical="center"/>
    </xf>
    <xf numFmtId="0" fontId="9" fillId="0" borderId="21" xfId="0" applyFont="1" applyFill="1" applyBorder="1" applyAlignment="1">
      <alignment horizontal="center" vertical="center"/>
    </xf>
    <xf numFmtId="186" fontId="9" fillId="0" borderId="34" xfId="1" applyNumberFormat="1" applyFont="1" applyFill="1" applyBorder="1" applyAlignment="1">
      <alignment horizontal="center" vertical="center" shrinkToFit="1"/>
    </xf>
    <xf numFmtId="186" fontId="9" fillId="0" borderId="51" xfId="1" applyNumberFormat="1" applyFont="1" applyFill="1" applyBorder="1" applyAlignment="1">
      <alignment horizontal="center" vertical="center" shrinkToFit="1"/>
    </xf>
    <xf numFmtId="186" fontId="9" fillId="0" borderId="22" xfId="1" applyNumberFormat="1" applyFont="1" applyFill="1" applyBorder="1" applyAlignment="1">
      <alignment horizontal="center" vertical="center" shrinkToFit="1"/>
    </xf>
    <xf numFmtId="185" fontId="9" fillId="0" borderId="34" xfId="0" applyNumberFormat="1" applyFont="1" applyFill="1" applyBorder="1" applyAlignment="1">
      <alignment horizontal="center" vertical="center"/>
    </xf>
    <xf numFmtId="185" fontId="9" fillId="0" borderId="51" xfId="0" applyNumberFormat="1" applyFont="1" applyFill="1" applyBorder="1" applyAlignment="1">
      <alignment horizontal="center" vertical="center"/>
    </xf>
    <xf numFmtId="185" fontId="9" fillId="0" borderId="22" xfId="0" applyNumberFormat="1" applyFont="1" applyFill="1" applyBorder="1" applyAlignment="1">
      <alignment horizontal="center" vertical="center"/>
    </xf>
    <xf numFmtId="185" fontId="9" fillId="0" borderId="59" xfId="0" applyNumberFormat="1" applyFont="1" applyFill="1" applyBorder="1" applyAlignment="1">
      <alignment horizontal="center" vertical="center"/>
    </xf>
    <xf numFmtId="187" fontId="2" fillId="0" borderId="30" xfId="0" applyNumberFormat="1" applyFont="1" applyFill="1" applyBorder="1" applyAlignment="1">
      <alignment horizontal="center" vertical="center"/>
    </xf>
    <xf numFmtId="187" fontId="2" fillId="0" borderId="8" xfId="0" applyNumberFormat="1" applyFont="1" applyFill="1" applyBorder="1" applyAlignment="1">
      <alignment horizontal="center" vertical="center"/>
    </xf>
    <xf numFmtId="0" fontId="9" fillId="0" borderId="79" xfId="0" applyFont="1" applyFill="1" applyBorder="1" applyAlignment="1">
      <alignment horizontal="center" vertical="center"/>
    </xf>
    <xf numFmtId="0" fontId="9" fillId="0" borderId="80" xfId="0" applyFont="1" applyFill="1" applyBorder="1" applyAlignment="1">
      <alignment horizontal="center" vertical="center"/>
    </xf>
    <xf numFmtId="185" fontId="9" fillId="0" borderId="32" xfId="0" applyNumberFormat="1" applyFont="1" applyFill="1" applyBorder="1" applyAlignment="1">
      <alignment horizontal="center" vertical="center"/>
    </xf>
    <xf numFmtId="0" fontId="9" fillId="0" borderId="78" xfId="0" applyFont="1" applyFill="1" applyBorder="1" applyAlignment="1">
      <alignment horizontal="center" vertical="center"/>
    </xf>
    <xf numFmtId="0" fontId="9" fillId="0" borderId="71" xfId="0" applyFont="1" applyFill="1" applyBorder="1" applyAlignment="1">
      <alignment horizontal="center" vertical="center"/>
    </xf>
    <xf numFmtId="0" fontId="8" fillId="0" borderId="53" xfId="0" applyFont="1" applyFill="1" applyBorder="1" applyAlignment="1">
      <alignment horizontal="center" vertical="center"/>
    </xf>
    <xf numFmtId="0" fontId="8" fillId="0" borderId="22" xfId="0" applyFont="1" applyFill="1" applyBorder="1" applyAlignment="1">
      <alignment horizontal="center" vertical="center"/>
    </xf>
    <xf numFmtId="0" fontId="9" fillId="0" borderId="48" xfId="0" applyFont="1" applyFill="1" applyBorder="1" applyAlignment="1">
      <alignment horizontal="center" vertical="center"/>
    </xf>
    <xf numFmtId="0" fontId="9" fillId="0" borderId="58"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82" xfId="0" applyFont="1" applyBorder="1" applyAlignment="1">
      <alignment horizontal="center" vertical="center"/>
    </xf>
    <xf numFmtId="0" fontId="9" fillId="0" borderId="83" xfId="0" applyFont="1" applyBorder="1" applyAlignment="1">
      <alignment horizontal="center" vertical="center"/>
    </xf>
    <xf numFmtId="0" fontId="9" fillId="0" borderId="54" xfId="0" applyFont="1" applyBorder="1" applyAlignment="1">
      <alignment horizontal="center" vertical="center" wrapText="1"/>
    </xf>
    <xf numFmtId="0" fontId="9" fillId="0" borderId="63" xfId="0" applyFont="1" applyBorder="1" applyAlignment="1">
      <alignment horizontal="center" vertical="center" wrapText="1"/>
    </xf>
    <xf numFmtId="0" fontId="9" fillId="0" borderId="53"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37" xfId="0" applyFont="1" applyBorder="1" applyAlignment="1">
      <alignment horizontal="center" vertical="center"/>
    </xf>
    <xf numFmtId="0" fontId="9" fillId="0" borderId="78"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9" fillId="0" borderId="7" xfId="0" applyFont="1" applyBorder="1" applyAlignment="1">
      <alignment horizontal="center" vertical="center" wrapText="1" shrinkToFit="1"/>
    </xf>
    <xf numFmtId="0" fontId="9" fillId="0" borderId="26" xfId="0" applyFont="1" applyBorder="1" applyAlignment="1">
      <alignment horizontal="center" vertical="center" wrapText="1" shrinkToFit="1"/>
    </xf>
    <xf numFmtId="0" fontId="9" fillId="0" borderId="7" xfId="0" applyFont="1" applyBorder="1" applyAlignment="1">
      <alignment horizontal="center" vertical="center"/>
    </xf>
    <xf numFmtId="9" fontId="9" fillId="0" borderId="8" xfId="0" applyNumberFormat="1" applyFont="1" applyBorder="1" applyAlignment="1">
      <alignment horizontal="center" vertical="center"/>
    </xf>
    <xf numFmtId="9" fontId="9" fillId="0" borderId="16" xfId="0" applyNumberFormat="1" applyFont="1" applyBorder="1" applyAlignment="1">
      <alignment horizontal="center" vertical="center"/>
    </xf>
    <xf numFmtId="0" fontId="9" fillId="0" borderId="4" xfId="0" applyFont="1" applyBorder="1" applyAlignment="1">
      <alignment horizontal="center" vertical="center"/>
    </xf>
    <xf numFmtId="0" fontId="18" fillId="0" borderId="0" xfId="0" applyFont="1" applyAlignment="1">
      <alignment horizontal="center"/>
    </xf>
    <xf numFmtId="0" fontId="19" fillId="0" borderId="0" xfId="0" applyFont="1" applyAlignment="1">
      <alignment horizontal="center"/>
    </xf>
    <xf numFmtId="0" fontId="0" fillId="2" borderId="70" xfId="0" applyFill="1" applyBorder="1" applyAlignment="1"/>
    <xf numFmtId="0" fontId="0" fillId="0" borderId="0" xfId="0" applyAlignment="1">
      <alignment horizontal="left" vertical="center" wrapText="1"/>
    </xf>
    <xf numFmtId="0" fontId="15" fillId="0" borderId="9" xfId="0" applyFont="1" applyBorder="1" applyAlignment="1">
      <alignment horizontal="center"/>
    </xf>
    <xf numFmtId="0" fontId="15" fillId="0" borderId="10" xfId="0" applyFont="1" applyBorder="1" applyAlignment="1">
      <alignment horizontal="center"/>
    </xf>
    <xf numFmtId="0" fontId="15" fillId="0" borderId="11" xfId="0" applyFont="1" applyBorder="1" applyAlignment="1">
      <alignment horizontal="center"/>
    </xf>
    <xf numFmtId="0" fontId="0" fillId="2" borderId="0" xfId="0" applyFill="1" applyAlignment="1">
      <alignment horizontal="center"/>
    </xf>
    <xf numFmtId="0" fontId="18" fillId="0" borderId="0" xfId="0" applyFont="1" applyAlignment="1">
      <alignment horizontal="center" vertical="center"/>
    </xf>
    <xf numFmtId="0" fontId="19" fillId="0" borderId="0" xfId="0" applyFont="1" applyAlignment="1">
      <alignment horizontal="center" vertical="center"/>
    </xf>
    <xf numFmtId="0" fontId="19" fillId="2" borderId="86" xfId="0" applyFont="1" applyFill="1" applyBorder="1" applyAlignment="1"/>
    <xf numFmtId="0" fontId="0" fillId="0" borderId="0" xfId="0" applyAlignment="1">
      <alignment vertical="center"/>
    </xf>
    <xf numFmtId="0" fontId="0" fillId="0" borderId="0" xfId="0" applyAlignment="1">
      <alignment horizontal="center" wrapText="1"/>
    </xf>
    <xf numFmtId="0" fontId="19" fillId="2" borderId="106" xfId="0" applyFont="1" applyFill="1" applyBorder="1" applyAlignment="1"/>
    <xf numFmtId="0" fontId="19" fillId="2" borderId="0" xfId="0" applyFont="1" applyFill="1" applyBorder="1" applyAlignment="1"/>
    <xf numFmtId="0" fontId="19" fillId="2" borderId="0" xfId="0" applyFont="1" applyFill="1" applyAlignment="1"/>
    <xf numFmtId="0" fontId="0" fillId="0" borderId="73" xfId="0" applyBorder="1" applyAlignment="1">
      <alignment horizontal="center"/>
    </xf>
    <xf numFmtId="0" fontId="23" fillId="2" borderId="0" xfId="4" applyFont="1" applyFill="1" applyAlignment="1">
      <alignment horizontal="right" vertical="center"/>
    </xf>
    <xf numFmtId="0" fontId="23" fillId="2" borderId="0" xfId="4" applyFont="1" applyFill="1" applyAlignment="1">
      <alignment horizontal="left" vertical="center"/>
    </xf>
    <xf numFmtId="0" fontId="23" fillId="0" borderId="0" xfId="4" applyFont="1" applyFill="1" applyAlignment="1">
      <alignment horizontal="left" vertical="center"/>
    </xf>
    <xf numFmtId="0" fontId="23" fillId="0" borderId="0" xfId="4" applyFont="1" applyAlignment="1">
      <alignment horizontal="left" vertical="center" wrapText="1"/>
    </xf>
    <xf numFmtId="0" fontId="23" fillId="2" borderId="70" xfId="4" applyFont="1" applyFill="1" applyBorder="1" applyAlignment="1">
      <alignment horizontal="center" vertical="center"/>
    </xf>
    <xf numFmtId="0" fontId="24" fillId="0" borderId="0" xfId="4" applyFont="1" applyAlignment="1">
      <alignment horizontal="left" vertical="top" wrapText="1"/>
    </xf>
    <xf numFmtId="0" fontId="24" fillId="0" borderId="0" xfId="4" applyFont="1" applyAlignment="1">
      <alignment horizontal="left" vertical="top"/>
    </xf>
    <xf numFmtId="38" fontId="23" fillId="0" borderId="90" xfId="5" applyFont="1" applyFill="1" applyBorder="1" applyAlignment="1">
      <alignment horizontal="right" vertical="center"/>
    </xf>
    <xf numFmtId="38" fontId="23" fillId="0" borderId="89" xfId="5" applyFont="1" applyFill="1" applyBorder="1" applyAlignment="1">
      <alignment horizontal="right" vertical="center"/>
    </xf>
    <xf numFmtId="9" fontId="25" fillId="0" borderId="87" xfId="4" applyNumberFormat="1" applyFont="1" applyBorder="1" applyAlignment="1">
      <alignment horizontal="center" vertical="center"/>
    </xf>
    <xf numFmtId="9" fontId="25" fillId="0" borderId="0" xfId="4" applyNumberFormat="1" applyFont="1" applyAlignment="1">
      <alignment horizontal="center" vertical="center"/>
    </xf>
    <xf numFmtId="9" fontId="25" fillId="0" borderId="70" xfId="4" applyNumberFormat="1" applyFont="1" applyBorder="1" applyAlignment="1">
      <alignment horizontal="center" vertical="center"/>
    </xf>
    <xf numFmtId="0" fontId="23" fillId="0" borderId="91" xfId="4" applyFont="1" applyBorder="1" applyAlignment="1">
      <alignment horizontal="left" vertical="center" wrapText="1"/>
    </xf>
    <xf numFmtId="9" fontId="25" fillId="0" borderId="88" xfId="4" applyNumberFormat="1" applyFont="1" applyBorder="1" applyAlignment="1">
      <alignment horizontal="center" vertical="center"/>
    </xf>
    <xf numFmtId="0" fontId="23" fillId="0" borderId="90" xfId="4" applyFont="1" applyBorder="1" applyAlignment="1">
      <alignment horizontal="center" vertical="center"/>
    </xf>
    <xf numFmtId="0" fontId="23" fillId="0" borderId="89" xfId="4" applyFont="1" applyBorder="1" applyAlignment="1">
      <alignment horizontal="center" vertical="center"/>
    </xf>
    <xf numFmtId="0" fontId="25" fillId="0" borderId="0" xfId="4" applyFont="1" applyAlignment="1">
      <alignment horizontal="center" vertical="center"/>
    </xf>
    <xf numFmtId="0" fontId="25" fillId="0" borderId="88" xfId="4" applyFont="1" applyBorder="1" applyAlignment="1">
      <alignment horizontal="center" vertical="center"/>
    </xf>
    <xf numFmtId="0" fontId="29" fillId="0" borderId="0" xfId="4" applyFont="1" applyAlignment="1">
      <alignment horizontal="left" vertical="center"/>
    </xf>
    <xf numFmtId="9" fontId="24" fillId="0" borderId="53" xfId="6" applyFont="1" applyBorder="1" applyAlignment="1">
      <alignment horizontal="center" vertical="center"/>
    </xf>
    <xf numFmtId="9" fontId="24" fillId="0" borderId="51" xfId="6" applyFont="1" applyBorder="1" applyAlignment="1">
      <alignment horizontal="center" vertical="center"/>
    </xf>
    <xf numFmtId="9" fontId="24" fillId="0" borderId="34" xfId="6" applyFont="1" applyBorder="1" applyAlignment="1">
      <alignment horizontal="center" vertical="center"/>
    </xf>
    <xf numFmtId="9" fontId="24" fillId="0" borderId="36" xfId="6" applyFont="1" applyBorder="1" applyAlignment="1">
      <alignment horizontal="center" vertical="center"/>
    </xf>
    <xf numFmtId="0" fontId="24" fillId="0" borderId="18" xfId="4" applyFont="1" applyBorder="1" applyAlignment="1">
      <alignment horizontal="center" vertical="center"/>
    </xf>
    <xf numFmtId="0" fontId="24" fillId="0" borderId="5" xfId="4" applyFont="1" applyBorder="1" applyAlignment="1">
      <alignment horizontal="center" vertical="center"/>
    </xf>
    <xf numFmtId="0" fontId="24" fillId="0" borderId="21" xfId="4" applyFont="1" applyBorder="1" applyAlignment="1">
      <alignment horizontal="center" vertical="center"/>
    </xf>
    <xf numFmtId="0" fontId="24" fillId="0" borderId="22" xfId="4" applyFont="1" applyBorder="1" applyAlignment="1">
      <alignment horizontal="center" vertical="center"/>
    </xf>
    <xf numFmtId="0" fontId="24" fillId="0" borderId="7" xfId="4" applyFont="1" applyBorder="1" applyAlignment="1">
      <alignment horizontal="center" vertical="center"/>
    </xf>
    <xf numFmtId="0" fontId="24" fillId="0" borderId="8" xfId="4" applyFont="1" applyBorder="1" applyAlignment="1">
      <alignment horizontal="center" vertical="center"/>
    </xf>
    <xf numFmtId="0" fontId="24" fillId="0" borderId="26" xfId="4" applyFont="1" applyBorder="1" applyAlignment="1">
      <alignment horizontal="center" vertical="center"/>
    </xf>
    <xf numFmtId="0" fontId="24" fillId="0" borderId="16" xfId="4" applyFont="1" applyBorder="1" applyAlignment="1">
      <alignment horizontal="center" vertical="center"/>
    </xf>
    <xf numFmtId="0" fontId="36" fillId="0" borderId="0" xfId="4" applyFont="1" applyBorder="1" applyAlignment="1">
      <alignment horizontal="center" vertical="center" wrapText="1"/>
    </xf>
    <xf numFmtId="0" fontId="36" fillId="0" borderId="0" xfId="4" applyFont="1" applyAlignment="1">
      <alignment horizontal="center" vertical="center" wrapText="1"/>
    </xf>
    <xf numFmtId="0" fontId="36" fillId="0" borderId="67" xfId="4" applyFont="1" applyBorder="1" applyAlignment="1">
      <alignment horizontal="center" vertical="center" wrapText="1"/>
    </xf>
    <xf numFmtId="0" fontId="24" fillId="0" borderId="34" xfId="4" applyFont="1" applyBorder="1" applyAlignment="1">
      <alignment horizontal="center" vertical="center" wrapText="1"/>
    </xf>
    <xf numFmtId="0" fontId="24" fillId="0" borderId="51" xfId="4" applyFont="1" applyBorder="1" applyAlignment="1">
      <alignment horizontal="center" vertical="center" wrapText="1"/>
    </xf>
    <xf numFmtId="0" fontId="24" fillId="0" borderId="22" xfId="4" applyFont="1" applyBorder="1" applyAlignment="1">
      <alignment horizontal="center" vertical="center" wrapText="1"/>
    </xf>
    <xf numFmtId="0" fontId="24" fillId="0" borderId="0" xfId="4" applyFont="1" applyAlignment="1">
      <alignment horizontal="center" vertical="center"/>
    </xf>
    <xf numFmtId="0" fontId="24" fillId="2" borderId="70" xfId="4" applyFont="1" applyFill="1" applyBorder="1" applyAlignment="1">
      <alignment horizontal="center" vertical="center"/>
    </xf>
    <xf numFmtId="0" fontId="24" fillId="0" borderId="69" xfId="4" applyFont="1" applyBorder="1" applyAlignment="1">
      <alignment horizontal="center" vertical="center" wrapText="1"/>
    </xf>
    <xf numFmtId="0" fontId="24" fillId="0" borderId="74" xfId="4" applyFont="1" applyBorder="1" applyAlignment="1">
      <alignment horizontal="center" vertical="center" wrapText="1"/>
    </xf>
    <xf numFmtId="0" fontId="24" fillId="0" borderId="8" xfId="4" applyFont="1" applyBorder="1" applyAlignment="1">
      <alignment horizontal="center" vertical="center" wrapText="1"/>
    </xf>
    <xf numFmtId="0" fontId="24" fillId="0" borderId="8" xfId="4" applyFont="1" applyBorder="1" applyAlignment="1">
      <alignment horizontal="left" vertical="center" wrapText="1"/>
    </xf>
    <xf numFmtId="0" fontId="24" fillId="0" borderId="8" xfId="4" applyFont="1" applyBorder="1" applyAlignment="1">
      <alignment horizontal="left" vertical="center"/>
    </xf>
    <xf numFmtId="0" fontId="24" fillId="0" borderId="71" xfId="4" applyFont="1" applyBorder="1" applyAlignment="1">
      <alignment horizontal="center" vertical="center" wrapText="1"/>
    </xf>
    <xf numFmtId="0" fontId="24" fillId="0" borderId="0" xfId="4" applyFont="1" applyAlignment="1">
      <alignment vertical="center"/>
    </xf>
    <xf numFmtId="0" fontId="46" fillId="0" borderId="0" xfId="0" applyFont="1"/>
  </cellXfs>
  <cellStyles count="9">
    <cellStyle name="パーセント 2" xfId="6" xr:uid="{00000000-0005-0000-0000-000000000000}"/>
    <cellStyle name="桁区切り" xfId="1" builtinId="6"/>
    <cellStyle name="桁区切り 10" xfId="7" xr:uid="{00000000-0005-0000-0000-000002000000}"/>
    <cellStyle name="桁区切り 2" xfId="3" xr:uid="{00000000-0005-0000-0000-000003000000}"/>
    <cellStyle name="桁区切り 3" xfId="5" xr:uid="{00000000-0005-0000-0000-000004000000}"/>
    <cellStyle name="標準" xfId="0" builtinId="0"/>
    <cellStyle name="標準 2" xfId="2" xr:uid="{00000000-0005-0000-0000-000006000000}"/>
    <cellStyle name="標準 3" xfId="4" xr:uid="{00000000-0005-0000-0000-000007000000}"/>
    <cellStyle name="標準 3 2" xfId="8" xr:uid="{00000000-0005-0000-0000-000008000000}"/>
  </cellStyles>
  <dxfs count="0"/>
  <tableStyles count="0" defaultTableStyle="TableStyleMedium2" defaultPivotStyle="PivotStyleLight16"/>
  <colors>
    <mruColors>
      <color rgb="FFF95959"/>
      <color rgb="FF0000FF"/>
      <color rgb="FFFFFF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1232646</xdr:colOff>
      <xdr:row>41</xdr:row>
      <xdr:rowOff>11206</xdr:rowOff>
    </xdr:from>
    <xdr:to>
      <xdr:col>2</xdr:col>
      <xdr:colOff>145676</xdr:colOff>
      <xdr:row>41</xdr:row>
      <xdr:rowOff>235323</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916205" y="10892118"/>
          <a:ext cx="526677" cy="224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chemeClr val="bg1">
                  <a:lumMod val="50000"/>
                </a:schemeClr>
              </a:solidFill>
            </a:rPr>
            <a:t>A</a:t>
          </a:r>
          <a:r>
            <a:rPr kumimoji="1" lang="ja-JP" altLang="en-US" sz="800">
              <a:solidFill>
                <a:schemeClr val="bg1">
                  <a:lumMod val="50000"/>
                </a:schemeClr>
              </a:solidFill>
            </a:rPr>
            <a:t>重油</a:t>
          </a:r>
        </a:p>
      </xdr:txBody>
    </xdr:sp>
    <xdr:clientData/>
  </xdr:twoCellAnchor>
  <xdr:twoCellAnchor>
    <xdr:from>
      <xdr:col>1</xdr:col>
      <xdr:colOff>1209675</xdr:colOff>
      <xdr:row>43</xdr:row>
      <xdr:rowOff>0</xdr:rowOff>
    </xdr:from>
    <xdr:to>
      <xdr:col>2</xdr:col>
      <xdr:colOff>438150</xdr:colOff>
      <xdr:row>43</xdr:row>
      <xdr:rowOff>238125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895475" y="11172825"/>
          <a:ext cx="8382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chemeClr val="bg1">
                  <a:lumMod val="50000"/>
                </a:schemeClr>
              </a:solidFill>
            </a:rPr>
            <a:t>LP</a:t>
          </a:r>
          <a:r>
            <a:rPr kumimoji="1" lang="ja-JP" altLang="en-US" sz="800">
              <a:solidFill>
                <a:schemeClr val="bg1">
                  <a:lumMod val="50000"/>
                </a:schemeClr>
              </a:solidFill>
            </a:rPr>
            <a:t>ガス</a:t>
          </a:r>
        </a:p>
      </xdr:txBody>
    </xdr:sp>
    <xdr:clientData/>
  </xdr:twoCellAnchor>
  <xdr:twoCellAnchor>
    <xdr:from>
      <xdr:col>1</xdr:col>
      <xdr:colOff>1314450</xdr:colOff>
      <xdr:row>44</xdr:row>
      <xdr:rowOff>0</xdr:rowOff>
    </xdr:from>
    <xdr:to>
      <xdr:col>2</xdr:col>
      <xdr:colOff>542925</xdr:colOff>
      <xdr:row>44</xdr:row>
      <xdr:rowOff>238125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2000250" y="11468100"/>
          <a:ext cx="8382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chemeClr val="bg1">
                  <a:lumMod val="50000"/>
                </a:schemeClr>
              </a:solidFill>
            </a:rPr>
            <a:t>LNG</a:t>
          </a:r>
          <a:endParaRPr kumimoji="1" lang="ja-JP" altLang="en-US" sz="800">
            <a:solidFill>
              <a:schemeClr val="bg1">
                <a:lumMod val="50000"/>
              </a:schemeClr>
            </a:solidFill>
          </a:endParaRPr>
        </a:p>
      </xdr:txBody>
    </xdr:sp>
    <xdr:clientData/>
  </xdr:twoCellAnchor>
  <xdr:twoCellAnchor>
    <xdr:from>
      <xdr:col>2</xdr:col>
      <xdr:colOff>896471</xdr:colOff>
      <xdr:row>73</xdr:row>
      <xdr:rowOff>44824</xdr:rowOff>
    </xdr:from>
    <xdr:to>
      <xdr:col>6</xdr:col>
      <xdr:colOff>776008</xdr:colOff>
      <xdr:row>77</xdr:row>
      <xdr:rowOff>127748</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3193677" y="17996648"/>
          <a:ext cx="4810125" cy="800100"/>
        </a:xfrm>
        <a:prstGeom prst="rect">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hangingPunct="0">
            <a:spcAft>
              <a:spcPts val="0"/>
            </a:spcAft>
          </a:pPr>
          <a:r>
            <a:rPr lang="ja-JP" sz="1800" b="1">
              <a:solidFill>
                <a:srgbClr val="FF0000"/>
              </a:solidFill>
              <a:effectLst/>
              <a:latin typeface="ＭＳ 明朝" panose="02020609040205080304" pitchFamily="17" charset="-128"/>
              <a:ea typeface="ＭＳ ゴシック" panose="020B0609070205080204" pitchFamily="49" charset="-128"/>
              <a:cs typeface="ＭＳ 明朝" panose="02020609040205080304" pitchFamily="17" charset="-128"/>
            </a:rPr>
            <a:t>別添管理シートのとおり</a:t>
          </a:r>
          <a:endParaRPr lang="ja-JP" sz="1600" b="1">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twoCellAnchor>
    <xdr:from>
      <xdr:col>2</xdr:col>
      <xdr:colOff>1030941</xdr:colOff>
      <xdr:row>108</xdr:row>
      <xdr:rowOff>22413</xdr:rowOff>
    </xdr:from>
    <xdr:to>
      <xdr:col>7</xdr:col>
      <xdr:colOff>70037</xdr:colOff>
      <xdr:row>112</xdr:row>
      <xdr:rowOff>82925</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3328147" y="24574501"/>
          <a:ext cx="4810125" cy="800100"/>
        </a:xfrm>
        <a:prstGeom prst="rect">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hangingPunct="0">
            <a:spcAft>
              <a:spcPts val="0"/>
            </a:spcAft>
          </a:pPr>
          <a:r>
            <a:rPr lang="ja-JP" sz="1800" b="1">
              <a:solidFill>
                <a:srgbClr val="FF0000"/>
              </a:solidFill>
              <a:effectLst/>
              <a:latin typeface="ＭＳ 明朝" panose="02020609040205080304" pitchFamily="17" charset="-128"/>
              <a:ea typeface="ＭＳ ゴシック" panose="020B0609070205080204" pitchFamily="49" charset="-128"/>
              <a:cs typeface="ＭＳ 明朝" panose="02020609040205080304" pitchFamily="17" charset="-128"/>
            </a:rPr>
            <a:t>別添管理シートのとおり</a:t>
          </a:r>
          <a:endParaRPr lang="ja-JP" sz="1600" b="1">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twoCellAnchor>
    <xdr:from>
      <xdr:col>3</xdr:col>
      <xdr:colOff>0</xdr:colOff>
      <xdr:row>132</xdr:row>
      <xdr:rowOff>0</xdr:rowOff>
    </xdr:from>
    <xdr:to>
      <xdr:col>7</xdr:col>
      <xdr:colOff>182096</xdr:colOff>
      <xdr:row>135</xdr:row>
      <xdr:rowOff>60512</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3440206" y="30592059"/>
          <a:ext cx="4810125" cy="800100"/>
        </a:xfrm>
        <a:prstGeom prst="rect">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hangingPunct="0">
            <a:spcAft>
              <a:spcPts val="0"/>
            </a:spcAft>
          </a:pPr>
          <a:r>
            <a:rPr lang="ja-JP" sz="1800" b="1">
              <a:solidFill>
                <a:srgbClr val="FF0000"/>
              </a:solidFill>
              <a:effectLst/>
              <a:latin typeface="ＭＳ 明朝" panose="02020609040205080304" pitchFamily="17" charset="-128"/>
              <a:ea typeface="ＭＳ ゴシック" panose="020B0609070205080204" pitchFamily="49" charset="-128"/>
              <a:cs typeface="ＭＳ 明朝" panose="02020609040205080304" pitchFamily="17" charset="-128"/>
            </a:rPr>
            <a:t>別添管理シートのとおり</a:t>
          </a:r>
          <a:endParaRPr lang="ja-JP" sz="1600" b="1">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oneCellAnchor>
    <xdr:from>
      <xdr:col>6</xdr:col>
      <xdr:colOff>313765</xdr:colOff>
      <xdr:row>22</xdr:row>
      <xdr:rowOff>28762</xdr:rowOff>
    </xdr:from>
    <xdr:ext cx="3554371" cy="693844"/>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7530353" y="6046321"/>
          <a:ext cx="3554371" cy="693844"/>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a:solidFill>
                <a:srgbClr val="FF0000"/>
              </a:solidFill>
              <a:effectLst/>
              <a:latin typeface="+mn-lt"/>
              <a:ea typeface="+mn-ea"/>
              <a:cs typeface="+mn-cs"/>
            </a:rPr>
            <a:t>・Ａ重油、灯油は</a:t>
          </a:r>
          <a:r>
            <a:rPr kumimoji="1" lang="ja-JP" altLang="en-US" sz="1600" b="1">
              <a:solidFill>
                <a:srgbClr val="FF0000"/>
              </a:solidFill>
              <a:effectLst/>
              <a:latin typeface="+mn-lt"/>
              <a:ea typeface="+mn-ea"/>
              <a:cs typeface="+mn-cs"/>
            </a:rPr>
            <a:t>リットル（</a:t>
          </a:r>
          <a:r>
            <a:rPr kumimoji="1" lang="en-US" altLang="ja-JP" sz="1600" b="1">
              <a:solidFill>
                <a:srgbClr val="FF0000"/>
              </a:solidFill>
              <a:effectLst/>
              <a:latin typeface="+mn-lt"/>
              <a:ea typeface="+mn-ea"/>
              <a:cs typeface="+mn-cs"/>
            </a:rPr>
            <a:t>L</a:t>
          </a:r>
          <a:r>
            <a:rPr kumimoji="1" lang="ja-JP" altLang="en-US" sz="1600" b="1">
              <a:solidFill>
                <a:srgbClr val="FF0000"/>
              </a:solidFill>
              <a:effectLst/>
              <a:latin typeface="+mn-lt"/>
              <a:ea typeface="+mn-ea"/>
              <a:cs typeface="+mn-cs"/>
            </a:rPr>
            <a:t>）表記</a:t>
          </a:r>
          <a:endParaRPr kumimoji="1" lang="en-US" altLang="ja-JP" sz="16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a:solidFill>
                <a:sysClr val="windowText" lastClr="000000"/>
              </a:solidFill>
              <a:effectLst/>
              <a:latin typeface="+mn-lt"/>
              <a:ea typeface="+mn-ea"/>
              <a:cs typeface="+mn-cs"/>
            </a:rPr>
            <a:t>・</a:t>
          </a:r>
          <a:r>
            <a:rPr kumimoji="1" lang="ja-JP" altLang="ja-JP" sz="1200" b="0">
              <a:solidFill>
                <a:sysClr val="windowText" lastClr="000000"/>
              </a:solidFill>
              <a:effectLst/>
              <a:latin typeface="+mn-lt"/>
              <a:ea typeface="+mn-ea"/>
              <a:cs typeface="+mn-cs"/>
            </a:rPr>
            <a:t>数字のみを入力</a:t>
          </a:r>
          <a:endParaRPr lang="ja-JP" altLang="ja-JP" sz="1400" b="0">
            <a:solidFill>
              <a:sysClr val="windowText" lastClr="000000"/>
            </a:solidFill>
            <a:effectLst/>
          </a:endParaRPr>
        </a:p>
      </xdr:txBody>
    </xdr:sp>
    <xdr:clientData/>
  </xdr:oneCellAnchor>
  <xdr:oneCellAnchor>
    <xdr:from>
      <xdr:col>6</xdr:col>
      <xdr:colOff>179294</xdr:colOff>
      <xdr:row>40</xdr:row>
      <xdr:rowOff>112060</xdr:rowOff>
    </xdr:from>
    <xdr:ext cx="2954655" cy="607218"/>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7395882" y="11217089"/>
          <a:ext cx="2954655" cy="607218"/>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1200">
              <a:solidFill>
                <a:sysClr val="windowText" lastClr="000000"/>
              </a:solidFill>
            </a:rPr>
            <a:t>生産量</a:t>
          </a:r>
          <a:r>
            <a:rPr kumimoji="1" lang="en-US" altLang="ja-JP" sz="1200">
              <a:solidFill>
                <a:sysClr val="windowText" lastClr="000000"/>
              </a:solidFill>
            </a:rPr>
            <a:t>(t)</a:t>
          </a:r>
          <a:r>
            <a:rPr kumimoji="1" lang="ja-JP" altLang="en-US" sz="1200">
              <a:solidFill>
                <a:sysClr val="windowText" lastClr="000000"/>
              </a:solidFill>
            </a:rPr>
            <a:t>を入力で使用量自動反映</a:t>
          </a:r>
          <a:endParaRPr kumimoji="1" lang="en-US" altLang="ja-JP" sz="1200">
            <a:solidFill>
              <a:sysClr val="windowText" lastClr="000000"/>
            </a:solidFill>
          </a:endParaRPr>
        </a:p>
        <a:p>
          <a:r>
            <a:rPr kumimoji="1" lang="en-US" altLang="ja-JP" sz="1200">
              <a:solidFill>
                <a:srgbClr val="FF0000"/>
              </a:solidFill>
            </a:rPr>
            <a:t>※</a:t>
          </a:r>
          <a:r>
            <a:rPr kumimoji="1" lang="ja-JP" altLang="en-US" sz="1200">
              <a:solidFill>
                <a:srgbClr val="FF0000"/>
              </a:solidFill>
            </a:rPr>
            <a:t>単位生産量当たりの削減目標団体のみ</a:t>
          </a:r>
        </a:p>
      </xdr:txBody>
    </xdr:sp>
    <xdr:clientData/>
  </xdr:oneCellAnchor>
  <xdr:twoCellAnchor>
    <xdr:from>
      <xdr:col>1</xdr:col>
      <xdr:colOff>1273467</xdr:colOff>
      <xdr:row>42</xdr:row>
      <xdr:rowOff>24813</xdr:rowOff>
    </xdr:from>
    <xdr:to>
      <xdr:col>2</xdr:col>
      <xdr:colOff>186497</xdr:colOff>
      <xdr:row>42</xdr:row>
      <xdr:rowOff>248930</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1953824" y="12203206"/>
          <a:ext cx="518673" cy="224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lumMod val="50000"/>
                </a:schemeClr>
              </a:solidFill>
            </a:rPr>
            <a:t>灯油</a:t>
          </a:r>
        </a:p>
      </xdr:txBody>
    </xdr:sp>
    <xdr:clientData/>
  </xdr:twoCellAnchor>
  <xdr:oneCellAnchor>
    <xdr:from>
      <xdr:col>8</xdr:col>
      <xdr:colOff>143249</xdr:colOff>
      <xdr:row>10</xdr:row>
      <xdr:rowOff>7231</xdr:rowOff>
    </xdr:from>
    <xdr:ext cx="2648930" cy="1380058"/>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9242425" y="2943172"/>
          <a:ext cx="2648930" cy="1380058"/>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1200" b="0">
              <a:solidFill>
                <a:sysClr val="windowText" lastClr="000000"/>
              </a:solidFill>
            </a:rPr>
            <a:t>・</a:t>
          </a:r>
          <a:r>
            <a:rPr kumimoji="1" lang="en-US" altLang="ja-JP" sz="1200" b="0">
              <a:solidFill>
                <a:sysClr val="windowText" lastClr="000000"/>
              </a:solidFill>
            </a:rPr>
            <a:t>1</a:t>
          </a:r>
          <a:r>
            <a:rPr kumimoji="1" lang="ja-JP" altLang="en-US" sz="1200" b="0">
              <a:solidFill>
                <a:sysClr val="windowText" lastClr="000000"/>
              </a:solidFill>
            </a:rPr>
            <a:t>期（</a:t>
          </a:r>
          <a:r>
            <a:rPr kumimoji="1" lang="en-US" altLang="ja-JP" sz="1200" b="0">
              <a:solidFill>
                <a:sysClr val="windowText" lastClr="000000"/>
              </a:solidFill>
            </a:rPr>
            <a:t>3</a:t>
          </a:r>
          <a:r>
            <a:rPr kumimoji="1" lang="ja-JP" altLang="en-US" sz="1200" b="0">
              <a:solidFill>
                <a:sysClr val="windowText" lastClr="000000"/>
              </a:solidFill>
            </a:rPr>
            <a:t>年間）当たりの実績を記載</a:t>
          </a:r>
          <a:endParaRPr kumimoji="1" lang="en-US" altLang="ja-JP" sz="1200" b="0">
            <a:solidFill>
              <a:sysClr val="windowText" lastClr="000000"/>
            </a:solidFill>
          </a:endParaRPr>
        </a:p>
        <a:p>
          <a:r>
            <a:rPr kumimoji="1" lang="ja-JP" altLang="en-US" sz="1200" b="0">
              <a:solidFill>
                <a:sysClr val="windowText" lastClr="000000"/>
              </a:solidFill>
            </a:rPr>
            <a:t>・達成率マイナスの場合は記載不要</a:t>
          </a:r>
          <a:endParaRPr kumimoji="1" lang="en-US" altLang="ja-JP" sz="1200" b="0">
            <a:solidFill>
              <a:sysClr val="windowText" lastClr="000000"/>
            </a:solidFill>
          </a:endParaRPr>
        </a:p>
        <a:p>
          <a:r>
            <a:rPr kumimoji="1" lang="ja-JP" altLang="en-US" sz="1200" b="0">
              <a:solidFill>
                <a:sysClr val="windowText" lastClr="000000"/>
              </a:solidFill>
            </a:rPr>
            <a:t>　</a:t>
          </a:r>
          <a:r>
            <a:rPr kumimoji="1" lang="en-US" altLang="ja-JP" sz="1000" b="0">
              <a:solidFill>
                <a:sysClr val="windowText" lastClr="000000"/>
              </a:solidFill>
            </a:rPr>
            <a:t>※</a:t>
          </a:r>
          <a:r>
            <a:rPr kumimoji="1" lang="ja-JP" altLang="en-US" sz="1000" b="0">
              <a:solidFill>
                <a:sysClr val="windowText" lastClr="000000"/>
              </a:solidFill>
            </a:rPr>
            <a:t>取組に対してマイナス印象になるため</a:t>
          </a:r>
          <a:endParaRPr kumimoji="1" lang="en-US" altLang="ja-JP" sz="1000" b="0">
            <a:solidFill>
              <a:sysClr val="windowText" lastClr="000000"/>
            </a:solidFill>
          </a:endParaRPr>
        </a:p>
        <a:p>
          <a:r>
            <a:rPr kumimoji="1" lang="ja-JP" altLang="en-US" sz="1200" b="1">
              <a:solidFill>
                <a:srgbClr val="FF0000"/>
              </a:solidFill>
            </a:rPr>
            <a:t>・キロリットル（</a:t>
          </a:r>
          <a:r>
            <a:rPr kumimoji="1" lang="en-US" altLang="ja-JP" sz="1200" b="1">
              <a:solidFill>
                <a:srgbClr val="FF0000"/>
              </a:solidFill>
            </a:rPr>
            <a:t>kL</a:t>
          </a:r>
          <a:r>
            <a:rPr kumimoji="1" lang="ja-JP" altLang="en-US" sz="1200" b="1">
              <a:solidFill>
                <a:srgbClr val="FF0000"/>
              </a:solidFill>
            </a:rPr>
            <a:t>）表記</a:t>
          </a:r>
          <a:endParaRPr kumimoji="1" lang="en-US" altLang="ja-JP" sz="1200" b="1">
            <a:solidFill>
              <a:srgbClr val="FF0000"/>
            </a:solidFill>
          </a:endParaRPr>
        </a:p>
        <a:p>
          <a:r>
            <a:rPr kumimoji="1" lang="ja-JP" altLang="en-US" sz="1200" b="0">
              <a:solidFill>
                <a:srgbClr val="FF0000"/>
              </a:solidFill>
            </a:rPr>
            <a:t>・</a:t>
          </a:r>
          <a:r>
            <a:rPr kumimoji="1" lang="en-US" altLang="ja-JP" sz="1200" b="0">
              <a:solidFill>
                <a:srgbClr val="FF0000"/>
              </a:solidFill>
            </a:rPr>
            <a:t>LP</a:t>
          </a:r>
          <a:r>
            <a:rPr kumimoji="1" lang="ja-JP" altLang="en-US" sz="1200" b="0">
              <a:solidFill>
                <a:srgbClr val="FF0000"/>
              </a:solidFill>
            </a:rPr>
            <a:t>ガス、ＬＮＧは</a:t>
          </a:r>
          <a:r>
            <a:rPr kumimoji="1" lang="ja-JP" altLang="en-US" sz="1200" b="1">
              <a:solidFill>
                <a:srgbClr val="FF0000"/>
              </a:solidFill>
            </a:rPr>
            <a:t>単位も入力</a:t>
          </a:r>
          <a:endParaRPr kumimoji="1" lang="en-US" altLang="ja-JP" sz="1200" b="1">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209550</xdr:colOff>
      <xdr:row>16</xdr:row>
      <xdr:rowOff>95251</xdr:rowOff>
    </xdr:from>
    <xdr:to>
      <xdr:col>7</xdr:col>
      <xdr:colOff>428625</xdr:colOff>
      <xdr:row>35</xdr:row>
      <xdr:rowOff>161926</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09550" y="5229226"/>
          <a:ext cx="6172200" cy="4591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a:t>
          </a:r>
          <a:r>
            <a:rPr kumimoji="1" lang="ja-JP" altLang="en-US" sz="1050"/>
            <a:t>積立契約における留意事項</a:t>
          </a:r>
          <a:r>
            <a:rPr kumimoji="1" lang="en-US" altLang="ja-JP" sz="1050"/>
            <a:t>】</a:t>
          </a:r>
        </a:p>
        <a:p>
          <a:r>
            <a:rPr kumimoji="1" lang="ja-JP" altLang="en-US" sz="1050"/>
            <a:t>・積立契約の期間は、令和</a:t>
          </a:r>
          <a:r>
            <a:rPr kumimoji="1" lang="en-US" altLang="ja-JP" sz="1050">
              <a:solidFill>
                <a:srgbClr val="FF0000"/>
              </a:solidFill>
            </a:rPr>
            <a:t>8</a:t>
          </a:r>
          <a:r>
            <a:rPr kumimoji="1" lang="ja-JP" altLang="en-US" sz="1050"/>
            <a:t>年</a:t>
          </a:r>
          <a:r>
            <a:rPr kumimoji="1" lang="en-US" altLang="ja-JP" sz="1050"/>
            <a:t>7</a:t>
          </a:r>
          <a:r>
            <a:rPr kumimoji="1" lang="ja-JP" altLang="en-US" sz="1050"/>
            <a:t>月</a:t>
          </a:r>
          <a:r>
            <a:rPr kumimoji="1" lang="en-US" altLang="ja-JP" sz="1050"/>
            <a:t>1</a:t>
          </a:r>
          <a:r>
            <a:rPr kumimoji="1" lang="ja-JP" altLang="en-US" sz="1050"/>
            <a:t>日（平成</a:t>
          </a:r>
          <a:r>
            <a:rPr kumimoji="1" lang="en-US" altLang="ja-JP" sz="1050"/>
            <a:t>24</a:t>
          </a:r>
          <a:r>
            <a:rPr kumimoji="1" lang="ja-JP" altLang="en-US" sz="1050"/>
            <a:t>事業年度からの契約の場合は平成</a:t>
          </a:r>
          <a:r>
            <a:rPr kumimoji="1" lang="en-US" altLang="ja-JP" sz="1050"/>
            <a:t>25</a:t>
          </a:r>
          <a:r>
            <a:rPr kumimoji="1" lang="ja-JP" altLang="en-US" sz="1050"/>
            <a:t>年</a:t>
          </a:r>
          <a:r>
            <a:rPr kumimoji="1" lang="en-US" altLang="ja-JP" sz="1050"/>
            <a:t>2</a:t>
          </a:r>
          <a:r>
            <a:rPr kumimoji="1" lang="ja-JP" altLang="en-US" sz="1050"/>
            <a:t>月</a:t>
          </a:r>
          <a:r>
            <a:rPr kumimoji="1" lang="en-US" altLang="ja-JP" sz="1050"/>
            <a:t>1</a:t>
          </a:r>
          <a:r>
            <a:rPr kumimoji="1" lang="ja-JP" altLang="en-US" sz="1050"/>
            <a:t>日、平成  </a:t>
          </a:r>
          <a:endParaRPr kumimoji="1" lang="en-US" altLang="ja-JP" sz="1050"/>
        </a:p>
        <a:p>
          <a:r>
            <a:rPr kumimoji="1" lang="en-US" altLang="ja-JP" sz="1050"/>
            <a:t>    25</a:t>
          </a:r>
          <a:r>
            <a:rPr kumimoji="1" lang="ja-JP" altLang="en-US" sz="1050"/>
            <a:t>事業年度以降からの契約の場合は当該年の</a:t>
          </a:r>
          <a:r>
            <a:rPr kumimoji="1" lang="en-US" altLang="ja-JP" sz="1050"/>
            <a:t>5</a:t>
          </a:r>
          <a:r>
            <a:rPr kumimoji="1" lang="ja-JP" altLang="en-US" sz="1050"/>
            <a:t>月</a:t>
          </a:r>
          <a:r>
            <a:rPr kumimoji="1" lang="en-US" altLang="ja-JP" sz="1050"/>
            <a:t>1</a:t>
          </a:r>
          <a:r>
            <a:rPr kumimoji="1" lang="ja-JP" altLang="en-US" sz="1050"/>
            <a:t>日（又は</a:t>
          </a:r>
          <a:r>
            <a:rPr kumimoji="1" lang="en-US" altLang="ja-JP" sz="1050"/>
            <a:t>4</a:t>
          </a:r>
          <a:r>
            <a:rPr kumimoji="1" lang="ja-JP" altLang="en-US" sz="1050"/>
            <a:t>月</a:t>
          </a:r>
          <a:r>
            <a:rPr kumimoji="1" lang="en-US" altLang="ja-JP" sz="1050"/>
            <a:t>1</a:t>
          </a:r>
          <a:r>
            <a:rPr kumimoji="1" lang="ja-JP" altLang="en-US" sz="1050"/>
            <a:t>日若しくは</a:t>
          </a:r>
          <a:r>
            <a:rPr kumimoji="1" lang="en-US" altLang="ja-JP" sz="1050"/>
            <a:t>6</a:t>
          </a:r>
          <a:r>
            <a:rPr kumimoji="1" lang="ja-JP" altLang="en-US" sz="1050"/>
            <a:t>月</a:t>
          </a:r>
          <a:r>
            <a:rPr kumimoji="1" lang="en-US" altLang="ja-JP" sz="1050"/>
            <a:t>1</a:t>
          </a:r>
          <a:r>
            <a:rPr kumimoji="1" lang="ja-JP" altLang="en-US" sz="1050"/>
            <a:t>日若しくは</a:t>
          </a:r>
          <a:r>
            <a:rPr kumimoji="1" lang="en-US" altLang="ja-JP" sz="1050"/>
            <a:t>7</a:t>
          </a:r>
          <a:r>
            <a:rPr kumimoji="1" lang="ja-JP" altLang="en-US" sz="1050"/>
            <a:t>月</a:t>
          </a:r>
          <a:r>
            <a:rPr kumimoji="1" lang="en-US" altLang="ja-JP" sz="1050"/>
            <a:t>1</a:t>
          </a:r>
          <a:r>
            <a:rPr kumimoji="1" lang="ja-JP" altLang="en-US" sz="1050"/>
            <a:t>　　</a:t>
          </a:r>
          <a:endParaRPr kumimoji="1" lang="en-US" altLang="ja-JP" sz="1050"/>
        </a:p>
        <a:p>
          <a:r>
            <a:rPr kumimoji="1" lang="ja-JP" altLang="en-US" sz="1050"/>
            <a:t>　日）を開始日とし、令和</a:t>
          </a:r>
          <a:r>
            <a:rPr kumimoji="1" lang="en-US" altLang="ja-JP" sz="1050">
              <a:solidFill>
                <a:srgbClr val="FF0000"/>
              </a:solidFill>
            </a:rPr>
            <a:t>9</a:t>
          </a:r>
          <a:r>
            <a:rPr kumimoji="1" lang="ja-JP" altLang="en-US" sz="1050"/>
            <a:t>年</a:t>
          </a:r>
          <a:r>
            <a:rPr kumimoji="1" lang="en-US" altLang="ja-JP" sz="1050"/>
            <a:t>6</a:t>
          </a:r>
          <a:r>
            <a:rPr kumimoji="1" lang="ja-JP" altLang="en-US" sz="1050"/>
            <a:t>月</a:t>
          </a:r>
          <a:r>
            <a:rPr kumimoji="1" lang="en-US" altLang="ja-JP" sz="1050"/>
            <a:t>30</a:t>
          </a:r>
          <a:r>
            <a:rPr kumimoji="1" lang="ja-JP" altLang="en-US" sz="1050"/>
            <a:t>日までの期間です（期間の終期が更新されます。）。</a:t>
          </a:r>
        </a:p>
        <a:p>
          <a:r>
            <a:rPr kumimoji="1" lang="ja-JP" altLang="en-US" sz="1050"/>
            <a:t>・補塡金は、当該補填金交付日における燃料補塡積立金残高の</a:t>
          </a:r>
          <a:r>
            <a:rPr kumimoji="1" lang="en-US" altLang="ja-JP" sz="1050"/>
            <a:t>2</a:t>
          </a:r>
          <a:r>
            <a:rPr kumimoji="1" lang="ja-JP" altLang="en-US" sz="1050"/>
            <a:t>倍を上限として支給されますが、</a:t>
          </a:r>
          <a:endParaRPr kumimoji="1" lang="en-US" altLang="ja-JP" sz="1050"/>
        </a:p>
        <a:p>
          <a:r>
            <a:rPr kumimoji="1" lang="ja-JP" altLang="en-US" sz="1050"/>
            <a:t>　政府の予算と茨城県農業再生協議会（以下「本協議会」といいます。）に造成された基金の残額</a:t>
          </a:r>
          <a:endParaRPr kumimoji="1" lang="en-US" altLang="ja-JP" sz="1050"/>
        </a:p>
        <a:p>
          <a:r>
            <a:rPr kumimoji="1" lang="ja-JP" altLang="en-US" sz="1050"/>
            <a:t>　に応じて減額されることがあります。</a:t>
          </a:r>
        </a:p>
        <a:p>
          <a:r>
            <a:rPr kumimoji="1" lang="ja-JP" altLang="en-US" sz="1050"/>
            <a:t>・積立金に利息はつきません。</a:t>
          </a:r>
        </a:p>
        <a:p>
          <a:r>
            <a:rPr kumimoji="1" lang="ja-JP" altLang="en-US" sz="1050"/>
            <a:t>・本協議会は、この申込書を受付け、契約を締結したときには、積立契約締結完了通知（更新）を</a:t>
          </a:r>
          <a:endParaRPr kumimoji="1" lang="en-US" altLang="ja-JP" sz="1050"/>
        </a:p>
        <a:p>
          <a:r>
            <a:rPr kumimoji="1" lang="ja-JP" altLang="en-US" sz="1050"/>
            <a:t>　送付します。</a:t>
          </a:r>
        </a:p>
        <a:p>
          <a:endParaRPr kumimoji="1" lang="ja-JP" altLang="en-US" sz="1050"/>
        </a:p>
        <a:p>
          <a:r>
            <a:rPr kumimoji="1" lang="en-US" altLang="ja-JP" sz="1050"/>
            <a:t>【</a:t>
          </a:r>
          <a:r>
            <a:rPr kumimoji="1" lang="ja-JP" altLang="en-US" sz="1050"/>
            <a:t>積立契約の締結等に伴う個人情報の取扱いについて</a:t>
          </a:r>
          <a:r>
            <a:rPr kumimoji="1" lang="en-US" altLang="ja-JP" sz="1050"/>
            <a:t>】</a:t>
          </a:r>
        </a:p>
        <a:p>
          <a:r>
            <a:rPr kumimoji="1" lang="ja-JP" altLang="en-US" sz="1050"/>
            <a:t>　本協議会は、積立契約の締結その他施設園芸セーフティネット構築事業の実施に伴って取得した個人情報を施設園芸セーフティネット構築事業の実施に利用するほか、以下の利用、提供等を行うことがあります。</a:t>
          </a:r>
        </a:p>
        <a:p>
          <a:r>
            <a:rPr kumimoji="1" lang="ja-JP" altLang="en-US" sz="1050"/>
            <a:t>・本協議会が取得した個人情報を、農林水産省に提出することがあります。</a:t>
          </a:r>
        </a:p>
        <a:p>
          <a:r>
            <a:rPr kumimoji="1" lang="ja-JP" altLang="en-US" sz="1050"/>
            <a:t>・本協議会は、一般社団法人日本施設園芸協会（全国団体）その他の関係団体に対し施設園芸等</a:t>
          </a:r>
          <a:endParaRPr kumimoji="1" lang="en-US" altLang="ja-JP" sz="1050"/>
        </a:p>
        <a:p>
          <a:r>
            <a:rPr kumimoji="1" lang="ja-JP" altLang="en-US" sz="1050"/>
            <a:t>　燃料価格高騰対策に関する個人情報の提供を行うことがあります。</a:t>
          </a:r>
        </a:p>
        <a:p>
          <a:r>
            <a:rPr kumimoji="1" lang="ja-JP" altLang="en-US" sz="1050"/>
            <a:t>　なお、本申込書を提出された場合は、上記個人情報の取扱いについて同意したものとして取扱います。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200025</xdr:colOff>
      <xdr:row>14</xdr:row>
      <xdr:rowOff>104776</xdr:rowOff>
    </xdr:from>
    <xdr:to>
      <xdr:col>7</xdr:col>
      <xdr:colOff>419100</xdr:colOff>
      <xdr:row>33</xdr:row>
      <xdr:rowOff>85725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00025" y="4524376"/>
          <a:ext cx="6172200" cy="45053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a:t>
          </a:r>
          <a:r>
            <a:rPr kumimoji="1" lang="ja-JP" altLang="en-US" sz="1050"/>
            <a:t>積立契約における留意事項</a:t>
          </a:r>
          <a:r>
            <a:rPr kumimoji="1" lang="en-US" altLang="ja-JP" sz="1050"/>
            <a:t>】</a:t>
          </a:r>
        </a:p>
        <a:p>
          <a:r>
            <a:rPr kumimoji="1" lang="ja-JP" altLang="en-US" sz="1050"/>
            <a:t>・積立契約の期間は、令和</a:t>
          </a:r>
          <a:r>
            <a:rPr kumimoji="1" lang="en-US" altLang="ja-JP" sz="1050">
              <a:solidFill>
                <a:srgbClr val="FF0000"/>
              </a:solidFill>
            </a:rPr>
            <a:t>8</a:t>
          </a:r>
          <a:r>
            <a:rPr kumimoji="1" lang="ja-JP" altLang="en-US" sz="1050"/>
            <a:t>年</a:t>
          </a:r>
          <a:r>
            <a:rPr kumimoji="1" lang="en-US" altLang="ja-JP" sz="1050"/>
            <a:t>7</a:t>
          </a:r>
          <a:r>
            <a:rPr kumimoji="1" lang="ja-JP" altLang="en-US" sz="1050"/>
            <a:t>月</a:t>
          </a:r>
          <a:r>
            <a:rPr kumimoji="1" lang="en-US" altLang="ja-JP" sz="1050"/>
            <a:t>1</a:t>
          </a:r>
          <a:r>
            <a:rPr kumimoji="1" lang="ja-JP" altLang="en-US" sz="1050"/>
            <a:t>日を開始日とし、令和</a:t>
          </a:r>
          <a:r>
            <a:rPr kumimoji="1" lang="en-US" altLang="ja-JP" sz="1050">
              <a:solidFill>
                <a:srgbClr val="FF0000"/>
              </a:solidFill>
            </a:rPr>
            <a:t>9</a:t>
          </a:r>
          <a:r>
            <a:rPr kumimoji="1" lang="ja-JP" altLang="en-US" sz="1050"/>
            <a:t>年</a:t>
          </a:r>
          <a:r>
            <a:rPr kumimoji="1" lang="en-US" altLang="ja-JP" sz="1050"/>
            <a:t>6</a:t>
          </a:r>
          <a:r>
            <a:rPr kumimoji="1" lang="ja-JP" altLang="en-US" sz="1050"/>
            <a:t>月</a:t>
          </a:r>
          <a:r>
            <a:rPr kumimoji="1" lang="en-US" altLang="ja-JP" sz="1050"/>
            <a:t>30</a:t>
          </a:r>
          <a:r>
            <a:rPr kumimoji="1" lang="ja-JP" altLang="en-US" sz="1050"/>
            <a:t>日までの期間です。</a:t>
          </a:r>
        </a:p>
        <a:p>
          <a:r>
            <a:rPr kumimoji="1" lang="ja-JP" altLang="en-US" sz="1050"/>
            <a:t>・補塡金は、当該補填金交付日における燃料補塡積立金残高の</a:t>
          </a:r>
          <a:r>
            <a:rPr kumimoji="1" lang="en-US" altLang="ja-JP" sz="1050"/>
            <a:t>2</a:t>
          </a:r>
          <a:r>
            <a:rPr kumimoji="1" lang="ja-JP" altLang="en-US" sz="1050"/>
            <a:t>倍を上限として支給されますが、</a:t>
          </a:r>
          <a:endParaRPr kumimoji="1" lang="en-US" altLang="ja-JP" sz="1050"/>
        </a:p>
        <a:p>
          <a:r>
            <a:rPr kumimoji="1" lang="ja-JP" altLang="en-US" sz="1050"/>
            <a:t>　政府の予算と茨城県農業再生協議会（以下「本協議会」といいます。）に造成された基金の残額</a:t>
          </a:r>
          <a:endParaRPr kumimoji="1" lang="en-US" altLang="ja-JP" sz="1050"/>
        </a:p>
        <a:p>
          <a:r>
            <a:rPr kumimoji="1" lang="ja-JP" altLang="en-US" sz="1050"/>
            <a:t>　に応じて減額されることがあります。</a:t>
          </a:r>
        </a:p>
        <a:p>
          <a:r>
            <a:rPr kumimoji="1" lang="ja-JP" altLang="en-US" sz="1050"/>
            <a:t>・積立金に利息はつきません。</a:t>
          </a:r>
        </a:p>
        <a:p>
          <a:r>
            <a:rPr kumimoji="1" lang="ja-JP" altLang="en-US" sz="1050"/>
            <a:t>・本協議会は、この申込書を受付け、契約を締結したときには、積立契約締結完了通知（更新）を</a:t>
          </a:r>
          <a:endParaRPr kumimoji="1" lang="en-US" altLang="ja-JP" sz="1050"/>
        </a:p>
        <a:p>
          <a:r>
            <a:rPr kumimoji="1" lang="ja-JP" altLang="en-US" sz="1050"/>
            <a:t>　送付します。</a:t>
          </a:r>
        </a:p>
        <a:p>
          <a:endParaRPr kumimoji="1" lang="ja-JP" altLang="en-US" sz="1050"/>
        </a:p>
        <a:p>
          <a:r>
            <a:rPr kumimoji="1" lang="en-US" altLang="ja-JP" sz="1050"/>
            <a:t>【</a:t>
          </a:r>
          <a:r>
            <a:rPr kumimoji="1" lang="ja-JP" altLang="en-US" sz="1050"/>
            <a:t>積立契約の締結等に伴う個人情報の取扱いについて</a:t>
          </a:r>
          <a:r>
            <a:rPr kumimoji="1" lang="en-US" altLang="ja-JP" sz="1050"/>
            <a:t>】</a:t>
          </a:r>
        </a:p>
        <a:p>
          <a:r>
            <a:rPr kumimoji="1" lang="ja-JP" altLang="en-US" sz="1050"/>
            <a:t>　本協議会は、積立契約の締結その他施設園芸セーフティネット構築事業の実施に伴って取得した個人情報を施設園芸セーフティネット構築事業の実施に利用するほか、以下の利用、提供等を行うことがあります。</a:t>
          </a:r>
        </a:p>
        <a:p>
          <a:r>
            <a:rPr kumimoji="1" lang="ja-JP" altLang="en-US" sz="1050"/>
            <a:t>・本協議会が取得した個人情報を、農林水産省に提出することがあります。</a:t>
          </a:r>
        </a:p>
        <a:p>
          <a:r>
            <a:rPr kumimoji="1" lang="ja-JP" altLang="en-US" sz="1050"/>
            <a:t>・本協議会は、一般社団法人日本施設園芸協会（全国団体）その他の関係団体に対し施設園芸等</a:t>
          </a:r>
          <a:endParaRPr kumimoji="1" lang="en-US" altLang="ja-JP" sz="1050"/>
        </a:p>
        <a:p>
          <a:r>
            <a:rPr kumimoji="1" lang="ja-JP" altLang="en-US" sz="1050"/>
            <a:t>　燃料価格高騰対策に関する個人情報の提供を行うことがあります。</a:t>
          </a:r>
        </a:p>
        <a:p>
          <a:r>
            <a:rPr kumimoji="1" lang="ja-JP" altLang="en-US" sz="1050"/>
            <a:t>　なお、本申込書を提出された場合は、上記個人情報の取扱いについて同意したものとして取扱います。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373380</xdr:colOff>
      <xdr:row>3</xdr:row>
      <xdr:rowOff>242047</xdr:rowOff>
    </xdr:from>
    <xdr:to>
      <xdr:col>14</xdr:col>
      <xdr:colOff>22860</xdr:colOff>
      <xdr:row>6</xdr:row>
      <xdr:rowOff>236220</xdr:rowOff>
    </xdr:to>
    <xdr:sp macro="" textlink="">
      <xdr:nvSpPr>
        <xdr:cNvPr id="2" name="吹き出し: 線 1">
          <a:extLst>
            <a:ext uri="{FF2B5EF4-FFF2-40B4-BE49-F238E27FC236}">
              <a16:creationId xmlns:a16="http://schemas.microsoft.com/office/drawing/2014/main" id="{00000000-0008-0000-0500-000002000000}"/>
            </a:ext>
          </a:extLst>
        </xdr:cNvPr>
        <xdr:cNvSpPr/>
      </xdr:nvSpPr>
      <xdr:spPr>
        <a:xfrm>
          <a:off x="7812405" y="956422"/>
          <a:ext cx="1678305" cy="708548"/>
        </a:xfrm>
        <a:prstGeom prst="borderCallout1">
          <a:avLst>
            <a:gd name="adj1" fmla="val 15296"/>
            <a:gd name="adj2" fmla="val 1543"/>
            <a:gd name="adj3" fmla="val 21705"/>
            <a:gd name="adj4" fmla="val -12684"/>
          </a:avLst>
        </a:prstGeom>
        <a:solidFill>
          <a:schemeClr val="bg1">
            <a:lumMod val="85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en-US" altLang="ja-JP" sz="1000" b="1" u="none">
              <a:solidFill>
                <a:srgbClr val="C00000"/>
              </a:solidFill>
              <a:latin typeface="Meiryo UI" panose="020B0604030504040204" pitchFamily="50" charset="-128"/>
              <a:ea typeface="Meiryo UI" panose="020B0604030504040204" pitchFamily="50" charset="-128"/>
            </a:rPr>
            <a:t>【</a:t>
          </a:r>
          <a:r>
            <a:rPr kumimoji="1" lang="ja-JP" altLang="en-US" sz="1000" b="1" u="none">
              <a:solidFill>
                <a:srgbClr val="C00000"/>
              </a:solidFill>
              <a:latin typeface="Meiryo UI" panose="020B0604030504040204" pitchFamily="50" charset="-128"/>
              <a:ea typeface="Meiryo UI" panose="020B0604030504040204" pitchFamily="50" charset="-128"/>
            </a:rPr>
            <a:t>手入力</a:t>
          </a:r>
          <a:r>
            <a:rPr kumimoji="1" lang="en-US" altLang="ja-JP" sz="1000" b="1" u="none">
              <a:solidFill>
                <a:srgbClr val="C00000"/>
              </a:solidFill>
              <a:latin typeface="Meiryo UI" panose="020B0604030504040204" pitchFamily="50" charset="-128"/>
              <a:ea typeface="Meiryo UI" panose="020B0604030504040204" pitchFamily="50" charset="-128"/>
            </a:rPr>
            <a:t>】</a:t>
          </a:r>
        </a:p>
        <a:p>
          <a:pPr algn="l"/>
          <a:r>
            <a:rPr kumimoji="1" lang="ja-JP" altLang="en-US" sz="1000" u="none">
              <a:solidFill>
                <a:sysClr val="windowText" lastClr="000000"/>
              </a:solidFill>
              <a:latin typeface="Meiryo UI" panose="020B0604030504040204" pitchFamily="50" charset="-128"/>
              <a:ea typeface="Meiryo UI" panose="020B0604030504040204" pitchFamily="50" charset="-128"/>
            </a:rPr>
            <a:t>組織内での文書番号がなければ「番」「号」の文言を削除してください</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381000</xdr:colOff>
      <xdr:row>6</xdr:row>
      <xdr:rowOff>322729</xdr:rowOff>
    </xdr:from>
    <xdr:to>
      <xdr:col>14</xdr:col>
      <xdr:colOff>30480</xdr:colOff>
      <xdr:row>8</xdr:row>
      <xdr:rowOff>313764</xdr:rowOff>
    </xdr:to>
    <xdr:sp macro="" textlink="">
      <xdr:nvSpPr>
        <xdr:cNvPr id="3" name="吹き出し: 線 2">
          <a:extLst>
            <a:ext uri="{FF2B5EF4-FFF2-40B4-BE49-F238E27FC236}">
              <a16:creationId xmlns:a16="http://schemas.microsoft.com/office/drawing/2014/main" id="{00000000-0008-0000-0500-000003000000}"/>
            </a:ext>
          </a:extLst>
        </xdr:cNvPr>
        <xdr:cNvSpPr/>
      </xdr:nvSpPr>
      <xdr:spPr>
        <a:xfrm>
          <a:off x="7820025" y="1665754"/>
          <a:ext cx="1678305" cy="476810"/>
        </a:xfrm>
        <a:prstGeom prst="borderCallout1">
          <a:avLst>
            <a:gd name="adj1" fmla="val 15296"/>
            <a:gd name="adj2" fmla="val 1543"/>
            <a:gd name="adj3" fmla="val -16105"/>
            <a:gd name="adj4" fmla="val -13289"/>
          </a:avLst>
        </a:prstGeom>
        <a:solidFill>
          <a:schemeClr val="bg1">
            <a:lumMod val="85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en-US" altLang="ja-JP" sz="1000" b="1" u="none">
              <a:solidFill>
                <a:srgbClr val="C00000"/>
              </a:solidFill>
              <a:latin typeface="Meiryo UI" panose="020B0604030504040204" pitchFamily="50" charset="-128"/>
              <a:ea typeface="Meiryo UI" panose="020B0604030504040204" pitchFamily="50" charset="-128"/>
            </a:rPr>
            <a:t>【</a:t>
          </a:r>
          <a:r>
            <a:rPr kumimoji="1" lang="ja-JP" altLang="en-US" sz="1000" b="1" u="none">
              <a:solidFill>
                <a:srgbClr val="C00000"/>
              </a:solidFill>
              <a:latin typeface="Meiryo UI" panose="020B0604030504040204" pitchFamily="50" charset="-128"/>
              <a:ea typeface="Meiryo UI" panose="020B0604030504040204" pitchFamily="50" charset="-128"/>
            </a:rPr>
            <a:t>手入力</a:t>
          </a:r>
          <a:r>
            <a:rPr kumimoji="1" lang="en-US" altLang="ja-JP" sz="1000" b="1" u="none">
              <a:solidFill>
                <a:srgbClr val="C00000"/>
              </a:solidFill>
              <a:latin typeface="Meiryo UI" panose="020B0604030504040204" pitchFamily="50" charset="-128"/>
              <a:ea typeface="Meiryo UI" panose="020B0604030504040204" pitchFamily="50" charset="-128"/>
            </a:rPr>
            <a:t>】</a:t>
          </a:r>
        </a:p>
        <a:p>
          <a:pPr algn="l"/>
          <a:r>
            <a:rPr kumimoji="1" lang="ja-JP" altLang="en-US" sz="1000" u="none">
              <a:solidFill>
                <a:sysClr val="windowText" lastClr="000000"/>
              </a:solidFill>
              <a:latin typeface="Meiryo UI" panose="020B0604030504040204" pitchFamily="50" charset="-128"/>
              <a:ea typeface="Meiryo UI" panose="020B0604030504040204" pitchFamily="50" charset="-128"/>
            </a:rPr>
            <a:t>発信日（提出日）を記入してください</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381000</xdr:colOff>
      <xdr:row>9</xdr:row>
      <xdr:rowOff>62751</xdr:rowOff>
    </xdr:from>
    <xdr:to>
      <xdr:col>14</xdr:col>
      <xdr:colOff>30480</xdr:colOff>
      <xdr:row>14</xdr:row>
      <xdr:rowOff>134470</xdr:rowOff>
    </xdr:to>
    <xdr:sp macro="" textlink="">
      <xdr:nvSpPr>
        <xdr:cNvPr id="4" name="吹き出し: 線 3">
          <a:extLst>
            <a:ext uri="{FF2B5EF4-FFF2-40B4-BE49-F238E27FC236}">
              <a16:creationId xmlns:a16="http://schemas.microsoft.com/office/drawing/2014/main" id="{00000000-0008-0000-0500-000004000000}"/>
            </a:ext>
          </a:extLst>
        </xdr:cNvPr>
        <xdr:cNvSpPr/>
      </xdr:nvSpPr>
      <xdr:spPr>
        <a:xfrm>
          <a:off x="7820025" y="2205876"/>
          <a:ext cx="1678305" cy="1262344"/>
        </a:xfrm>
        <a:prstGeom prst="borderCallout1">
          <a:avLst>
            <a:gd name="adj1" fmla="val 15296"/>
            <a:gd name="adj2" fmla="val 1543"/>
            <a:gd name="adj3" fmla="val 29451"/>
            <a:gd name="adj4" fmla="val -13591"/>
          </a:avLst>
        </a:prstGeom>
        <a:solidFill>
          <a:schemeClr val="bg1">
            <a:lumMod val="85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en-US" altLang="ja-JP" sz="1000" b="1" u="none">
              <a:solidFill>
                <a:srgbClr val="C00000"/>
              </a:solidFill>
              <a:latin typeface="Meiryo UI" panose="020B0604030504040204" pitchFamily="50" charset="-128"/>
              <a:ea typeface="Meiryo UI" panose="020B0604030504040204" pitchFamily="50" charset="-128"/>
            </a:rPr>
            <a:t>【</a:t>
          </a:r>
          <a:r>
            <a:rPr kumimoji="1" lang="ja-JP" altLang="en-US" sz="1000" b="1" u="none">
              <a:solidFill>
                <a:srgbClr val="C00000"/>
              </a:solidFill>
              <a:latin typeface="Meiryo UI" panose="020B0604030504040204" pitchFamily="50" charset="-128"/>
              <a:ea typeface="Meiryo UI" panose="020B0604030504040204" pitchFamily="50" charset="-128"/>
            </a:rPr>
            <a:t>手入力</a:t>
          </a:r>
          <a:r>
            <a:rPr kumimoji="1" lang="en-US" altLang="ja-JP" sz="1000" b="1" u="none">
              <a:solidFill>
                <a:srgbClr val="C00000"/>
              </a:solidFill>
              <a:latin typeface="Meiryo UI" panose="020B0604030504040204" pitchFamily="50" charset="-128"/>
              <a:ea typeface="Meiryo UI" panose="020B0604030504040204" pitchFamily="50" charset="-128"/>
            </a:rPr>
            <a:t>】</a:t>
          </a:r>
        </a:p>
        <a:p>
          <a:pPr algn="l"/>
          <a:r>
            <a:rPr kumimoji="1" lang="ja-JP" altLang="en-US" sz="1000" u="none">
              <a:solidFill>
                <a:sysClr val="windowText" lastClr="000000"/>
              </a:solidFill>
              <a:latin typeface="Meiryo UI" panose="020B0604030504040204" pitchFamily="50" charset="-128"/>
              <a:ea typeface="Meiryo UI" panose="020B0604030504040204" pitchFamily="50" charset="-128"/>
            </a:rPr>
            <a:t>組織・代表者情報を記入してください。</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u="none">
              <a:solidFill>
                <a:sysClr val="windowText" lastClr="000000"/>
              </a:solidFill>
              <a:latin typeface="Meiryo UI" panose="020B0604030504040204" pitchFamily="50" charset="-128"/>
              <a:ea typeface="Meiryo UI" panose="020B0604030504040204" pitchFamily="50" charset="-128"/>
            </a:rPr>
            <a:t>※</a:t>
          </a:r>
          <a:r>
            <a:rPr kumimoji="1" lang="ja-JP" altLang="en-US" sz="1000" u="none">
              <a:solidFill>
                <a:sysClr val="windowText" lastClr="000000"/>
              </a:solidFill>
              <a:latin typeface="Meiryo UI" panose="020B0604030504040204" pitchFamily="50" charset="-128"/>
              <a:ea typeface="Meiryo UI" panose="020B0604030504040204" pitchFamily="50" charset="-128"/>
            </a:rPr>
            <a:t>「住所」「組織名」「代表者職名、代表者名」の文言自体は</a:t>
          </a:r>
          <a:r>
            <a:rPr kumimoji="1" lang="ja-JP" altLang="en-US" sz="1000" u="sng">
              <a:solidFill>
                <a:sysClr val="windowText" lastClr="000000"/>
              </a:solidFill>
              <a:latin typeface="Meiryo UI" panose="020B0604030504040204" pitchFamily="50" charset="-128"/>
              <a:ea typeface="Meiryo UI" panose="020B0604030504040204" pitchFamily="50" charset="-128"/>
            </a:rPr>
            <a:t>削除</a:t>
          </a:r>
          <a:r>
            <a:rPr kumimoji="1" lang="ja-JP" altLang="en-US" sz="1000" u="none">
              <a:solidFill>
                <a:sysClr val="windowText" lastClr="000000"/>
              </a:solidFill>
              <a:latin typeface="Meiryo UI" panose="020B0604030504040204" pitchFamily="50" charset="-128"/>
              <a:ea typeface="Meiryo UI" panose="020B0604030504040204" pitchFamily="50" charset="-128"/>
            </a:rPr>
            <a:t>してください</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373380</xdr:colOff>
      <xdr:row>17</xdr:row>
      <xdr:rowOff>206188</xdr:rowOff>
    </xdr:from>
    <xdr:to>
      <xdr:col>14</xdr:col>
      <xdr:colOff>22860</xdr:colOff>
      <xdr:row>19</xdr:row>
      <xdr:rowOff>304800</xdr:rowOff>
    </xdr:to>
    <xdr:sp macro="" textlink="">
      <xdr:nvSpPr>
        <xdr:cNvPr id="5" name="吹き出し: 線 4">
          <a:extLst>
            <a:ext uri="{FF2B5EF4-FFF2-40B4-BE49-F238E27FC236}">
              <a16:creationId xmlns:a16="http://schemas.microsoft.com/office/drawing/2014/main" id="{00000000-0008-0000-0500-000005000000}"/>
            </a:ext>
          </a:extLst>
        </xdr:cNvPr>
        <xdr:cNvSpPr/>
      </xdr:nvSpPr>
      <xdr:spPr>
        <a:xfrm>
          <a:off x="7812405" y="4254313"/>
          <a:ext cx="1678305" cy="508187"/>
        </a:xfrm>
        <a:prstGeom prst="borderCallout1">
          <a:avLst>
            <a:gd name="adj1" fmla="val 40828"/>
            <a:gd name="adj2" fmla="val 2449"/>
            <a:gd name="adj3" fmla="val 66567"/>
            <a:gd name="adj4" fmla="val -13893"/>
          </a:avLst>
        </a:prstGeom>
        <a:solidFill>
          <a:schemeClr val="bg1">
            <a:lumMod val="85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en-US" altLang="ja-JP" sz="1000" b="1" u="none">
              <a:solidFill>
                <a:srgbClr val="C00000"/>
              </a:solidFill>
              <a:latin typeface="Meiryo UI" panose="020B0604030504040204" pitchFamily="50" charset="-128"/>
              <a:ea typeface="Meiryo UI" panose="020B0604030504040204" pitchFamily="50" charset="-128"/>
            </a:rPr>
            <a:t>【</a:t>
          </a:r>
          <a:r>
            <a:rPr kumimoji="1" lang="ja-JP" altLang="en-US" sz="1000" b="1" u="none">
              <a:solidFill>
                <a:srgbClr val="C00000"/>
              </a:solidFill>
              <a:latin typeface="Meiryo UI" panose="020B0604030504040204" pitchFamily="50" charset="-128"/>
              <a:ea typeface="Meiryo UI" panose="020B0604030504040204" pitchFamily="50" charset="-128"/>
            </a:rPr>
            <a:t>手入力</a:t>
          </a:r>
          <a:r>
            <a:rPr kumimoji="1" lang="en-US" altLang="ja-JP" sz="1000" b="1" u="none">
              <a:solidFill>
                <a:srgbClr val="C00000"/>
              </a:solidFill>
              <a:latin typeface="Meiryo UI" panose="020B0604030504040204" pitchFamily="50" charset="-128"/>
              <a:ea typeface="Meiryo UI" panose="020B0604030504040204" pitchFamily="50" charset="-128"/>
            </a:rPr>
            <a:t>】</a:t>
          </a:r>
        </a:p>
        <a:p>
          <a:pPr algn="l"/>
          <a:r>
            <a:rPr kumimoji="1" lang="ja-JP" altLang="en-US" sz="1000" u="none">
              <a:solidFill>
                <a:sysClr val="windowText" lastClr="000000"/>
              </a:solidFill>
              <a:latin typeface="Meiryo UI" panose="020B0604030504040204" pitchFamily="50" charset="-128"/>
              <a:ea typeface="Meiryo UI" panose="020B0604030504040204" pitchFamily="50" charset="-128"/>
            </a:rPr>
            <a:t>支援対象者管理番号を記入してください</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373380</xdr:colOff>
      <xdr:row>20</xdr:row>
      <xdr:rowOff>175259</xdr:rowOff>
    </xdr:from>
    <xdr:to>
      <xdr:col>14</xdr:col>
      <xdr:colOff>22860</xdr:colOff>
      <xdr:row>23</xdr:row>
      <xdr:rowOff>268941</xdr:rowOff>
    </xdr:to>
    <xdr:sp macro="" textlink="">
      <xdr:nvSpPr>
        <xdr:cNvPr id="6" name="吹き出し: 線 5">
          <a:extLst>
            <a:ext uri="{FF2B5EF4-FFF2-40B4-BE49-F238E27FC236}">
              <a16:creationId xmlns:a16="http://schemas.microsoft.com/office/drawing/2014/main" id="{00000000-0008-0000-0500-000006000000}"/>
            </a:ext>
          </a:extLst>
        </xdr:cNvPr>
        <xdr:cNvSpPr/>
      </xdr:nvSpPr>
      <xdr:spPr>
        <a:xfrm>
          <a:off x="7812405" y="4937759"/>
          <a:ext cx="1678305" cy="779482"/>
        </a:xfrm>
        <a:prstGeom prst="borderCallout1">
          <a:avLst>
            <a:gd name="adj1" fmla="val 40828"/>
            <a:gd name="adj2" fmla="val 2449"/>
            <a:gd name="adj3" fmla="val 32262"/>
            <a:gd name="adj4" fmla="val -13181"/>
          </a:avLst>
        </a:prstGeom>
        <a:solidFill>
          <a:schemeClr val="bg1">
            <a:lumMod val="85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en-US" altLang="ja-JP" sz="1000" b="1" u="none">
              <a:solidFill>
                <a:srgbClr val="C00000"/>
              </a:solidFill>
              <a:latin typeface="Meiryo UI" panose="020B0604030504040204" pitchFamily="50" charset="-128"/>
              <a:ea typeface="Meiryo UI" panose="020B0604030504040204" pitchFamily="50" charset="-128"/>
            </a:rPr>
            <a:t>【</a:t>
          </a:r>
          <a:r>
            <a:rPr kumimoji="1" lang="ja-JP" altLang="en-US" sz="1000" b="1" u="none">
              <a:solidFill>
                <a:srgbClr val="C00000"/>
              </a:solidFill>
              <a:latin typeface="Meiryo UI" panose="020B0604030504040204" pitchFamily="50" charset="-128"/>
              <a:ea typeface="Meiryo UI" panose="020B0604030504040204" pitchFamily="50" charset="-128"/>
            </a:rPr>
            <a:t>自動転記</a:t>
          </a:r>
          <a:r>
            <a:rPr kumimoji="1" lang="en-US" altLang="ja-JP" sz="1000" b="1" u="none">
              <a:solidFill>
                <a:srgbClr val="C00000"/>
              </a:solidFill>
              <a:latin typeface="Meiryo UI" panose="020B0604030504040204" pitchFamily="50" charset="-128"/>
              <a:ea typeface="Meiryo UI" panose="020B0604030504040204" pitchFamily="50" charset="-128"/>
            </a:rPr>
            <a:t>】</a:t>
          </a:r>
        </a:p>
        <a:p>
          <a:pPr algn="l"/>
          <a:r>
            <a:rPr kumimoji="1" lang="ja-JP" altLang="en-US" sz="1000" u="none">
              <a:solidFill>
                <a:sysClr val="windowText" lastClr="000000"/>
              </a:solidFill>
              <a:latin typeface="Meiryo UI" panose="020B0604030504040204" pitchFamily="50" charset="-128"/>
              <a:ea typeface="Meiryo UI" panose="020B0604030504040204" pitchFamily="50" charset="-128"/>
            </a:rPr>
            <a:t>対象期間は、シート「別紙様式第７号（別紙）」から自動転記されます。</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373380</xdr:colOff>
      <xdr:row>24</xdr:row>
      <xdr:rowOff>335279</xdr:rowOff>
    </xdr:from>
    <xdr:to>
      <xdr:col>14</xdr:col>
      <xdr:colOff>22860</xdr:colOff>
      <xdr:row>29</xdr:row>
      <xdr:rowOff>304799</xdr:rowOff>
    </xdr:to>
    <xdr:sp macro="" textlink="">
      <xdr:nvSpPr>
        <xdr:cNvPr id="7" name="吹き出し: 線 6">
          <a:extLst>
            <a:ext uri="{FF2B5EF4-FFF2-40B4-BE49-F238E27FC236}">
              <a16:creationId xmlns:a16="http://schemas.microsoft.com/office/drawing/2014/main" id="{00000000-0008-0000-0500-000007000000}"/>
            </a:ext>
          </a:extLst>
        </xdr:cNvPr>
        <xdr:cNvSpPr/>
      </xdr:nvSpPr>
      <xdr:spPr>
        <a:xfrm>
          <a:off x="7812405" y="5955029"/>
          <a:ext cx="1678305" cy="1188720"/>
        </a:xfrm>
        <a:prstGeom prst="borderCallout1">
          <a:avLst>
            <a:gd name="adj1" fmla="val 40828"/>
            <a:gd name="adj2" fmla="val 2449"/>
            <a:gd name="adj3" fmla="val 66567"/>
            <a:gd name="adj4" fmla="val -13893"/>
          </a:avLst>
        </a:prstGeom>
        <a:solidFill>
          <a:schemeClr val="bg1">
            <a:lumMod val="85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en-US" altLang="ja-JP" sz="1000" b="1" u="none">
              <a:solidFill>
                <a:srgbClr val="C00000"/>
              </a:solidFill>
              <a:latin typeface="Meiryo UI" panose="020B0604030504040204" pitchFamily="50" charset="-128"/>
              <a:ea typeface="Meiryo UI" panose="020B0604030504040204" pitchFamily="50" charset="-128"/>
            </a:rPr>
            <a:t>【</a:t>
          </a:r>
          <a:r>
            <a:rPr kumimoji="1" lang="ja-JP" altLang="en-US" sz="1000" b="1" u="none">
              <a:solidFill>
                <a:srgbClr val="C00000"/>
              </a:solidFill>
              <a:latin typeface="Meiryo UI" panose="020B0604030504040204" pitchFamily="50" charset="-128"/>
              <a:ea typeface="Meiryo UI" panose="020B0604030504040204" pitchFamily="50" charset="-128"/>
            </a:rPr>
            <a:t>自動転記</a:t>
          </a:r>
          <a:r>
            <a:rPr kumimoji="1" lang="en-US" altLang="ja-JP" sz="1000" b="1" u="none">
              <a:solidFill>
                <a:srgbClr val="C00000"/>
              </a:solidFill>
              <a:latin typeface="Meiryo UI" panose="020B0604030504040204" pitchFamily="50" charset="-128"/>
              <a:ea typeface="Meiryo UI" panose="020B0604030504040204" pitchFamily="50" charset="-128"/>
            </a:rPr>
            <a:t>】</a:t>
          </a:r>
        </a:p>
        <a:p>
          <a:pPr algn="l"/>
          <a:r>
            <a:rPr kumimoji="1" lang="ja-JP" altLang="en-US" sz="1000" u="none">
              <a:solidFill>
                <a:sysClr val="windowText" lastClr="000000"/>
              </a:solidFill>
              <a:latin typeface="Meiryo UI" panose="020B0604030504040204" pitchFamily="50" charset="-128"/>
              <a:ea typeface="Meiryo UI" panose="020B0604030504040204" pitchFamily="50" charset="-128"/>
            </a:rPr>
            <a:t>「燃料購入予定数量」欄には、シート「別紙様式第</a:t>
          </a:r>
          <a:r>
            <a:rPr kumimoji="1" lang="en-US" altLang="ja-JP" sz="1000" u="none">
              <a:solidFill>
                <a:sysClr val="windowText" lastClr="000000"/>
              </a:solidFill>
              <a:latin typeface="Meiryo UI" panose="020B0604030504040204" pitchFamily="50" charset="-128"/>
              <a:ea typeface="Meiryo UI" panose="020B0604030504040204" pitchFamily="50" charset="-128"/>
            </a:rPr>
            <a:t>7</a:t>
          </a:r>
          <a:r>
            <a:rPr kumimoji="1" lang="ja-JP" altLang="en-US" sz="1000" u="none">
              <a:solidFill>
                <a:sysClr val="windowText" lastClr="000000"/>
              </a:solidFill>
              <a:latin typeface="Meiryo UI" panose="020B0604030504040204" pitchFamily="50" charset="-128"/>
              <a:ea typeface="Meiryo UI" panose="020B0604030504040204" pitchFamily="50" charset="-128"/>
            </a:rPr>
            <a:t>号（別紙）」の合計欄から自動転記されます。</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u="none">
              <a:solidFill>
                <a:sysClr val="windowText" lastClr="000000"/>
              </a:solidFill>
              <a:latin typeface="Meiryo UI" panose="020B0604030504040204" pitchFamily="50" charset="-128"/>
              <a:ea typeface="Meiryo UI" panose="020B0604030504040204" pitchFamily="50" charset="-128"/>
            </a:rPr>
            <a:t>正しく転記されているか、数量を確認してください。</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88265</xdr:colOff>
      <xdr:row>0</xdr:row>
      <xdr:rowOff>65405</xdr:rowOff>
    </xdr:from>
    <xdr:to>
      <xdr:col>14</xdr:col>
      <xdr:colOff>369794</xdr:colOff>
      <xdr:row>3</xdr:row>
      <xdr:rowOff>179294</xdr:rowOff>
    </xdr:to>
    <xdr:sp macro="" textlink="">
      <xdr:nvSpPr>
        <xdr:cNvPr id="8" name="吹き出し: 線 7">
          <a:extLst>
            <a:ext uri="{FF2B5EF4-FFF2-40B4-BE49-F238E27FC236}">
              <a16:creationId xmlns:a16="http://schemas.microsoft.com/office/drawing/2014/main" id="{00000000-0008-0000-0500-000008000000}"/>
            </a:ext>
          </a:extLst>
        </xdr:cNvPr>
        <xdr:cNvSpPr/>
      </xdr:nvSpPr>
      <xdr:spPr>
        <a:xfrm>
          <a:off x="8156500" y="65405"/>
          <a:ext cx="3464000" cy="752624"/>
        </a:xfrm>
        <a:prstGeom prst="borderCallout1">
          <a:avLst>
            <a:gd name="adj1" fmla="val 19543"/>
            <a:gd name="adj2" fmla="val 98078"/>
            <a:gd name="adj3" fmla="val 42860"/>
            <a:gd name="adj4" fmla="val 119606"/>
          </a:avLst>
        </a:prstGeom>
        <a:solidFill>
          <a:srgbClr val="F95959"/>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ja-JP" altLang="en-US" sz="1400" b="1" u="none">
              <a:solidFill>
                <a:schemeClr val="bg1"/>
              </a:solidFill>
              <a:latin typeface="Meiryo UI" panose="020B0604030504040204" pitchFamily="50" charset="-128"/>
              <a:ea typeface="Meiryo UI" panose="020B0604030504040204" pitchFamily="50" charset="-128"/>
            </a:rPr>
            <a:t>はじめに、シート「別紙様式第７号（別紙）」の方を作成してください</a:t>
          </a:r>
          <a:endParaRPr kumimoji="1" lang="en-US" altLang="ja-JP" sz="1400" b="1" u="none">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11</xdr:col>
      <xdr:colOff>387927</xdr:colOff>
      <xdr:row>47</xdr:row>
      <xdr:rowOff>138544</xdr:rowOff>
    </xdr:from>
    <xdr:to>
      <xdr:col>14</xdr:col>
      <xdr:colOff>37407</xdr:colOff>
      <xdr:row>52</xdr:row>
      <xdr:rowOff>125506</xdr:rowOff>
    </xdr:to>
    <xdr:sp macro="" textlink="">
      <xdr:nvSpPr>
        <xdr:cNvPr id="9" name="吹き出し: 線 8">
          <a:extLst>
            <a:ext uri="{FF2B5EF4-FFF2-40B4-BE49-F238E27FC236}">
              <a16:creationId xmlns:a16="http://schemas.microsoft.com/office/drawing/2014/main" id="{00000000-0008-0000-0500-000009000000}"/>
            </a:ext>
          </a:extLst>
        </xdr:cNvPr>
        <xdr:cNvSpPr/>
      </xdr:nvSpPr>
      <xdr:spPr>
        <a:xfrm>
          <a:off x="7826952" y="11330419"/>
          <a:ext cx="1678305" cy="1177587"/>
        </a:xfrm>
        <a:prstGeom prst="borderCallout1">
          <a:avLst>
            <a:gd name="adj1" fmla="val 40828"/>
            <a:gd name="adj2" fmla="val 2449"/>
            <a:gd name="adj3" fmla="val 66567"/>
            <a:gd name="adj4" fmla="val -13893"/>
          </a:avLst>
        </a:prstGeom>
        <a:solidFill>
          <a:schemeClr val="bg1">
            <a:lumMod val="85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en-US" altLang="ja-JP" sz="1000" b="1" u="none">
              <a:solidFill>
                <a:srgbClr val="C00000"/>
              </a:solidFill>
              <a:latin typeface="Meiryo UI" panose="020B0604030504040204" pitchFamily="50" charset="-128"/>
              <a:ea typeface="Meiryo UI" panose="020B0604030504040204" pitchFamily="50" charset="-128"/>
            </a:rPr>
            <a:t>【</a:t>
          </a:r>
          <a:r>
            <a:rPr kumimoji="1" lang="ja-JP" altLang="en-US" sz="1000" b="1" u="none">
              <a:solidFill>
                <a:srgbClr val="C00000"/>
              </a:solidFill>
              <a:latin typeface="Meiryo UI" panose="020B0604030504040204" pitchFamily="50" charset="-128"/>
              <a:ea typeface="Meiryo UI" panose="020B0604030504040204" pitchFamily="50" charset="-128"/>
            </a:rPr>
            <a:t>自動転記</a:t>
          </a:r>
          <a:r>
            <a:rPr kumimoji="1" lang="en-US" altLang="ja-JP" sz="1000" b="1" u="none">
              <a:solidFill>
                <a:srgbClr val="C00000"/>
              </a:solidFill>
              <a:latin typeface="Meiryo UI" panose="020B0604030504040204" pitchFamily="50" charset="-128"/>
              <a:ea typeface="Meiryo UI" panose="020B0604030504040204" pitchFamily="50" charset="-128"/>
            </a:rPr>
            <a:t>】</a:t>
          </a:r>
        </a:p>
        <a:p>
          <a:pPr algn="l"/>
          <a:r>
            <a:rPr kumimoji="1" lang="en-US" altLang="ja-JP" sz="1000" u="none">
              <a:solidFill>
                <a:sysClr val="windowText" lastClr="000000"/>
              </a:solidFill>
              <a:latin typeface="Meiryo UI" panose="020B0604030504040204" pitchFamily="50" charset="-128"/>
              <a:ea typeface="Meiryo UI" panose="020B0604030504040204" pitchFamily="50" charset="-128"/>
            </a:rPr>
            <a:t>G</a:t>
          </a:r>
          <a:r>
            <a:rPr kumimoji="1" lang="ja-JP" altLang="en-US" sz="1000" u="none">
              <a:solidFill>
                <a:sysClr val="windowText" lastClr="000000"/>
              </a:solidFill>
              <a:latin typeface="Meiryo UI" panose="020B0604030504040204" pitchFamily="50" charset="-128"/>
              <a:ea typeface="Meiryo UI" panose="020B0604030504040204" pitchFamily="50" charset="-128"/>
            </a:rPr>
            <a:t>列：「購入予定数量」欄と、</a:t>
          </a:r>
          <a:r>
            <a:rPr kumimoji="1" lang="en-US" altLang="ja-JP" sz="1000" u="none">
              <a:solidFill>
                <a:sysClr val="windowText" lastClr="000000"/>
              </a:solidFill>
              <a:latin typeface="Meiryo UI" panose="020B0604030504040204" pitchFamily="50" charset="-128"/>
              <a:ea typeface="Meiryo UI" panose="020B0604030504040204" pitchFamily="50" charset="-128"/>
            </a:rPr>
            <a:t>I</a:t>
          </a:r>
          <a:r>
            <a:rPr kumimoji="1" lang="ja-JP" altLang="en-US" sz="1000" u="none">
              <a:solidFill>
                <a:sysClr val="windowText" lastClr="000000"/>
              </a:solidFill>
              <a:latin typeface="Meiryo UI" panose="020B0604030504040204" pitchFamily="50" charset="-128"/>
              <a:ea typeface="Meiryo UI" panose="020B0604030504040204" pitchFamily="50" charset="-128"/>
            </a:rPr>
            <a:t>列：「積立金額」欄には、シート「別紙様式第７号（別紙）」の合計欄から自動転記されます。</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u="none">
              <a:solidFill>
                <a:sysClr val="windowText" lastClr="000000"/>
              </a:solidFill>
              <a:latin typeface="Meiryo UI" panose="020B0604030504040204" pitchFamily="50" charset="-128"/>
              <a:ea typeface="Meiryo UI" panose="020B0604030504040204" pitchFamily="50" charset="-128"/>
            </a:rPr>
            <a:t>正しく転記されているか、数量を確認してください。</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457200</xdr:colOff>
      <xdr:row>62</xdr:row>
      <xdr:rowOff>259977</xdr:rowOff>
    </xdr:from>
    <xdr:to>
      <xdr:col>14</xdr:col>
      <xdr:colOff>106680</xdr:colOff>
      <xdr:row>66</xdr:row>
      <xdr:rowOff>98611</xdr:rowOff>
    </xdr:to>
    <xdr:sp macro="" textlink="">
      <xdr:nvSpPr>
        <xdr:cNvPr id="10" name="吹き出し: 線 9">
          <a:extLst>
            <a:ext uri="{FF2B5EF4-FFF2-40B4-BE49-F238E27FC236}">
              <a16:creationId xmlns:a16="http://schemas.microsoft.com/office/drawing/2014/main" id="{00000000-0008-0000-0500-00000A000000}"/>
            </a:ext>
          </a:extLst>
        </xdr:cNvPr>
        <xdr:cNvSpPr/>
      </xdr:nvSpPr>
      <xdr:spPr>
        <a:xfrm>
          <a:off x="7896225" y="15004677"/>
          <a:ext cx="1678305" cy="810184"/>
        </a:xfrm>
        <a:prstGeom prst="borderCallout1">
          <a:avLst>
            <a:gd name="adj1" fmla="val 40828"/>
            <a:gd name="adj2" fmla="val 2449"/>
            <a:gd name="adj3" fmla="val 33601"/>
            <a:gd name="adj4" fmla="val -16029"/>
          </a:avLst>
        </a:prstGeom>
        <a:solidFill>
          <a:schemeClr val="bg1">
            <a:lumMod val="85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en-US" altLang="ja-JP" sz="1100" b="1" u="none">
              <a:solidFill>
                <a:srgbClr val="C00000"/>
              </a:solidFill>
              <a:latin typeface="Meiryo UI" panose="020B0604030504040204" pitchFamily="50" charset="-128"/>
              <a:ea typeface="Meiryo UI" panose="020B0604030504040204" pitchFamily="50" charset="-128"/>
            </a:rPr>
            <a:t>【</a:t>
          </a:r>
          <a:r>
            <a:rPr kumimoji="1" lang="ja-JP" altLang="en-US" sz="1100" b="1" u="none">
              <a:solidFill>
                <a:srgbClr val="C00000"/>
              </a:solidFill>
              <a:latin typeface="Meiryo UI" panose="020B0604030504040204" pitchFamily="50" charset="-128"/>
              <a:ea typeface="Meiryo UI" panose="020B0604030504040204" pitchFamily="50" charset="-128"/>
            </a:rPr>
            <a:t>自動算出</a:t>
          </a:r>
          <a:r>
            <a:rPr kumimoji="1" lang="en-US" altLang="ja-JP" sz="1100" b="1" u="none">
              <a:solidFill>
                <a:srgbClr val="C00000"/>
              </a:solidFill>
              <a:latin typeface="Meiryo UI" panose="020B0604030504040204" pitchFamily="50" charset="-128"/>
              <a:ea typeface="Meiryo UI" panose="020B0604030504040204" pitchFamily="50" charset="-128"/>
            </a:rPr>
            <a:t>】</a:t>
          </a:r>
        </a:p>
        <a:p>
          <a:pPr algn="l"/>
          <a:r>
            <a:rPr kumimoji="1" lang="ja-JP" altLang="en-US" sz="1100" u="none">
              <a:solidFill>
                <a:sysClr val="windowText" lastClr="000000"/>
              </a:solidFill>
              <a:latin typeface="Meiryo UI" panose="020B0604030504040204" pitchFamily="50" charset="-128"/>
              <a:ea typeface="Meiryo UI" panose="020B0604030504040204" pitchFamily="50" charset="-128"/>
            </a:rPr>
            <a:t>積立金額の合計額が自動算出されます。</a:t>
          </a:r>
          <a:endParaRPr kumimoji="1" lang="en-US" altLang="ja-JP" sz="1100" u="none">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u="sng">
              <a:solidFill>
                <a:srgbClr val="FF0000"/>
              </a:solidFill>
              <a:latin typeface="Meiryo UI" panose="020B0604030504040204" pitchFamily="50" charset="-128"/>
              <a:ea typeface="Meiryo UI" panose="020B0604030504040204" pitchFamily="50" charset="-128"/>
            </a:rPr>
            <a:t>管理シートでの合計と一致するか、確認してください。</a:t>
          </a:r>
          <a:endParaRPr kumimoji="1" lang="en-US" altLang="ja-JP" sz="1100" b="1" u="sng">
            <a:solidFill>
              <a:srgbClr val="FF0000"/>
            </a:solidFill>
            <a:latin typeface="Meiryo UI" panose="020B0604030504040204" pitchFamily="50" charset="-128"/>
            <a:ea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123265</xdr:colOff>
      <xdr:row>0</xdr:row>
      <xdr:rowOff>72614</xdr:rowOff>
    </xdr:from>
    <xdr:to>
      <xdr:col>21</xdr:col>
      <xdr:colOff>504265</xdr:colOff>
      <xdr:row>16</xdr:row>
      <xdr:rowOff>190500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8914840" y="72614"/>
          <a:ext cx="5791200" cy="392788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latin typeface="Meiryo UI" panose="020B0604030504040204" pitchFamily="50" charset="-128"/>
              <a:ea typeface="Meiryo UI" panose="020B0604030504040204" pitchFamily="50" charset="-128"/>
            </a:rPr>
            <a:t>・</a:t>
          </a:r>
          <a:r>
            <a:rPr kumimoji="1" lang="ja-JP" altLang="en-US" sz="1100" b="0">
              <a:solidFill>
                <a:srgbClr val="C00000"/>
              </a:solidFill>
              <a:latin typeface="Meiryo UI" panose="020B0604030504040204" pitchFamily="50" charset="-128"/>
              <a:ea typeface="Meiryo UI" panose="020B0604030504040204" pitchFamily="50" charset="-128"/>
            </a:rPr>
            <a:t>各データについては、別に作成する「管理シート」のデータをコピーして貼り付けてください。</a:t>
          </a:r>
          <a:endParaRPr kumimoji="1" lang="en-US" altLang="ja-JP" sz="1100" b="0">
            <a:solidFill>
              <a:srgbClr val="C00000"/>
            </a:solidFill>
            <a:latin typeface="Meiryo UI" panose="020B0604030504040204" pitchFamily="50" charset="-128"/>
            <a:ea typeface="Meiryo UI" panose="020B0604030504040204" pitchFamily="50" charset="-128"/>
          </a:endParaRPr>
        </a:p>
        <a:p>
          <a:endParaRPr kumimoji="1" lang="en-US" altLang="ja-JP" sz="1100" b="0">
            <a:latin typeface="Meiryo UI" panose="020B0604030504040204" pitchFamily="50" charset="-128"/>
            <a:ea typeface="Meiryo UI" panose="020B0604030504040204" pitchFamily="50" charset="-128"/>
          </a:endParaRPr>
        </a:p>
        <a:p>
          <a:r>
            <a:rPr kumimoji="1" lang="ja-JP" altLang="en-US" sz="1100" b="0">
              <a:latin typeface="Meiryo UI" panose="020B0604030504040204" pitchFamily="50" charset="-128"/>
              <a:ea typeface="Meiryo UI" panose="020B0604030504040204" pitchFamily="50" charset="-128"/>
            </a:rPr>
            <a:t>・行を追加する場合は、最終行の下に追加するのではなく、</a:t>
          </a:r>
          <a:r>
            <a:rPr kumimoji="1" lang="ja-JP" altLang="en-US" sz="1100" b="0">
              <a:solidFill>
                <a:srgbClr val="C00000"/>
              </a:solidFill>
              <a:latin typeface="Meiryo UI" panose="020B0604030504040204" pitchFamily="50" charset="-128"/>
              <a:ea typeface="Meiryo UI" panose="020B0604030504040204" pitchFamily="50" charset="-128"/>
            </a:rPr>
            <a:t>途中の行を必要行分コピー＆ペースト</a:t>
          </a:r>
          <a:r>
            <a:rPr kumimoji="1" lang="ja-JP" altLang="en-US" sz="1100" b="0">
              <a:latin typeface="Meiryo UI" panose="020B0604030504040204" pitchFamily="50" charset="-128"/>
              <a:ea typeface="Meiryo UI" panose="020B0604030504040204" pitchFamily="50" charset="-128"/>
            </a:rPr>
            <a:t>してください。</a:t>
          </a:r>
          <a:endParaRPr kumimoji="1" lang="en-US" altLang="ja-JP" sz="1100" b="0">
            <a:latin typeface="Meiryo UI" panose="020B0604030504040204" pitchFamily="50" charset="-128"/>
            <a:ea typeface="Meiryo UI" panose="020B0604030504040204" pitchFamily="50" charset="-128"/>
          </a:endParaRPr>
        </a:p>
        <a:p>
          <a:r>
            <a:rPr kumimoji="1" lang="ja-JP" altLang="en-US" sz="1100" b="0">
              <a:latin typeface="Meiryo UI" panose="020B0604030504040204" pitchFamily="50" charset="-128"/>
              <a:ea typeface="Meiryo UI" panose="020B0604030504040204" pitchFamily="50" charset="-128"/>
            </a:rPr>
            <a:t>（予め、必要人数分の行数を設けてからデータを貼り付ける）</a:t>
          </a:r>
          <a:endParaRPr kumimoji="1" lang="en-US" altLang="ja-JP" sz="1100" b="0">
            <a:latin typeface="Meiryo UI" panose="020B0604030504040204" pitchFamily="50" charset="-128"/>
            <a:ea typeface="Meiryo UI" panose="020B0604030504040204" pitchFamily="50" charset="-128"/>
          </a:endParaRPr>
        </a:p>
        <a:p>
          <a:endParaRPr kumimoji="1" lang="en-US" altLang="ja-JP" sz="1100" b="0">
            <a:latin typeface="Meiryo UI" panose="020B0604030504040204" pitchFamily="50" charset="-128"/>
            <a:ea typeface="Meiryo UI" panose="020B0604030504040204" pitchFamily="50" charset="-128"/>
          </a:endParaRPr>
        </a:p>
        <a:p>
          <a:r>
            <a:rPr kumimoji="1" lang="ja-JP" altLang="en-US" sz="1100" b="0">
              <a:latin typeface="Meiryo UI" panose="020B0604030504040204" pitchFamily="50" charset="-128"/>
              <a:ea typeface="Meiryo UI" panose="020B0604030504040204" pitchFamily="50" charset="-128"/>
            </a:rPr>
            <a:t>・合計欄に計算式が入っていますので、入力後、</a:t>
          </a:r>
          <a:r>
            <a:rPr kumimoji="1" lang="ja-JP" altLang="en-US" sz="1100" b="0">
              <a:solidFill>
                <a:srgbClr val="C00000"/>
              </a:solidFill>
              <a:effectLst/>
              <a:latin typeface="Meiryo UI" panose="020B0604030504040204" pitchFamily="50" charset="-128"/>
              <a:ea typeface="Meiryo UI" panose="020B0604030504040204" pitchFamily="50" charset="-128"/>
              <a:cs typeface="+mn-cs"/>
            </a:rPr>
            <a:t>合計欄の計算</a:t>
          </a:r>
          <a:r>
            <a:rPr kumimoji="1" lang="ja-JP" altLang="ja-JP" sz="1100" b="0">
              <a:solidFill>
                <a:srgbClr val="C00000"/>
              </a:solidFill>
              <a:effectLst/>
              <a:latin typeface="Meiryo UI" panose="020B0604030504040204" pitchFamily="50" charset="-128"/>
              <a:ea typeface="Meiryo UI" panose="020B0604030504040204" pitchFamily="50" charset="-128"/>
              <a:cs typeface="+mn-cs"/>
            </a:rPr>
            <a:t>範囲が</a:t>
          </a:r>
          <a:r>
            <a:rPr kumimoji="1" lang="ja-JP" altLang="en-US" sz="1100" b="0">
              <a:solidFill>
                <a:srgbClr val="C00000"/>
              </a:solidFill>
              <a:effectLst/>
              <a:latin typeface="Meiryo UI" panose="020B0604030504040204" pitchFamily="50" charset="-128"/>
              <a:ea typeface="Meiryo UI" panose="020B0604030504040204" pitchFamily="50" charset="-128"/>
              <a:cs typeface="+mn-cs"/>
            </a:rPr>
            <a:t>先頭行～最終行まで選択</a:t>
          </a:r>
          <a:r>
            <a:rPr kumimoji="1" lang="ja-JP" altLang="en-US" sz="1100" b="0">
              <a:solidFill>
                <a:sysClr val="windowText" lastClr="000000"/>
              </a:solidFill>
              <a:effectLst/>
              <a:latin typeface="Meiryo UI" panose="020B0604030504040204" pitchFamily="50" charset="-128"/>
              <a:ea typeface="Meiryo UI" panose="020B0604030504040204" pitchFamily="50" charset="-128"/>
              <a:cs typeface="+mn-cs"/>
            </a:rPr>
            <a:t>されている</a:t>
          </a:r>
          <a:r>
            <a:rPr kumimoji="1" lang="ja-JP" altLang="en-US" sz="1100" b="0">
              <a:solidFill>
                <a:schemeClr val="dk1"/>
              </a:solidFill>
              <a:effectLst/>
              <a:latin typeface="Meiryo UI" panose="020B0604030504040204" pitchFamily="50" charset="-128"/>
              <a:ea typeface="Meiryo UI" panose="020B0604030504040204" pitchFamily="50" charset="-128"/>
              <a:cs typeface="+mn-cs"/>
            </a:rPr>
            <a:t>ことを念のため確認してください</a:t>
          </a:r>
          <a:r>
            <a:rPr kumimoji="1" lang="ja-JP" altLang="en-US" sz="1100" b="0">
              <a:latin typeface="Meiryo UI" panose="020B0604030504040204" pitchFamily="50" charset="-128"/>
              <a:ea typeface="Meiryo UI" panose="020B0604030504040204" pitchFamily="50" charset="-128"/>
            </a:rPr>
            <a:t>。</a:t>
          </a:r>
          <a:endParaRPr kumimoji="1" lang="en-US" altLang="ja-JP" sz="1100" b="0">
            <a:latin typeface="Meiryo UI" panose="020B0604030504040204" pitchFamily="50" charset="-128"/>
            <a:ea typeface="Meiryo UI" panose="020B0604030504040204" pitchFamily="50" charset="-128"/>
          </a:endParaRPr>
        </a:p>
        <a:p>
          <a:endParaRPr kumimoji="1" lang="en-US" altLang="ja-JP" sz="1100" b="0">
            <a:latin typeface="Meiryo UI" panose="020B0604030504040204" pitchFamily="50" charset="-128"/>
            <a:ea typeface="Meiryo UI" panose="020B0604030504040204" pitchFamily="50" charset="-128"/>
          </a:endParaRPr>
        </a:p>
        <a:p>
          <a:r>
            <a:rPr kumimoji="1" lang="ja-JP" altLang="en-US" sz="1100" b="0">
              <a:latin typeface="Meiryo UI" panose="020B0604030504040204" pitchFamily="50" charset="-128"/>
              <a:ea typeface="Meiryo UI" panose="020B0604030504040204" pitchFamily="50" charset="-128"/>
            </a:rPr>
            <a:t>・支援対象者名、参加構成員数（積立契約を行う参加者数）を手入力してください。</a:t>
          </a:r>
          <a:endParaRPr kumimoji="1" lang="en-US" altLang="ja-JP" sz="1100" b="0">
            <a:latin typeface="Meiryo UI" panose="020B0604030504040204" pitchFamily="50" charset="-128"/>
            <a:ea typeface="Meiryo UI" panose="020B0604030504040204" pitchFamily="50" charset="-128"/>
          </a:endParaRPr>
        </a:p>
        <a:p>
          <a:endParaRPr kumimoji="1" lang="en-US" altLang="ja-JP" sz="1100" b="0">
            <a:latin typeface="Meiryo UI" panose="020B0604030504040204" pitchFamily="50" charset="-128"/>
            <a:ea typeface="Meiryo UI" panose="020B0604030504040204" pitchFamily="50" charset="-128"/>
          </a:endParaRPr>
        </a:p>
        <a:p>
          <a:r>
            <a:rPr kumimoji="1" lang="ja-JP" altLang="en-US" sz="1100" b="0">
              <a:solidFill>
                <a:srgbClr val="C00000"/>
              </a:solidFill>
              <a:latin typeface="Meiryo UI" panose="020B0604030504040204" pitchFamily="50" charset="-128"/>
              <a:ea typeface="Meiryo UI" panose="020B0604030504040204" pitchFamily="50" charset="-128"/>
            </a:rPr>
            <a:t>・</a:t>
          </a:r>
          <a:r>
            <a:rPr kumimoji="1" lang="en-US" altLang="ja-JP" sz="1100" b="0">
              <a:solidFill>
                <a:srgbClr val="C00000"/>
              </a:solidFill>
              <a:latin typeface="Meiryo UI" panose="020B0604030504040204" pitchFamily="50" charset="-128"/>
              <a:ea typeface="Meiryo UI" panose="020B0604030504040204" pitchFamily="50" charset="-128"/>
            </a:rPr>
            <a:t>D</a:t>
          </a:r>
          <a:r>
            <a:rPr kumimoji="1" lang="ja-JP" altLang="en-US" sz="1100" b="0">
              <a:solidFill>
                <a:srgbClr val="C00000"/>
              </a:solidFill>
              <a:latin typeface="Meiryo UI" panose="020B0604030504040204" pitchFamily="50" charset="-128"/>
              <a:ea typeface="Meiryo UI" panose="020B0604030504040204" pitchFamily="50" charset="-128"/>
            </a:rPr>
            <a:t>列：選択肢、</a:t>
          </a:r>
          <a:r>
            <a:rPr kumimoji="1" lang="en-US" altLang="ja-JP" sz="1100" b="0">
              <a:solidFill>
                <a:srgbClr val="C00000"/>
              </a:solidFill>
              <a:latin typeface="Meiryo UI" panose="020B0604030504040204" pitchFamily="50" charset="-128"/>
              <a:ea typeface="Meiryo UI" panose="020B0604030504040204" pitchFamily="50" charset="-128"/>
            </a:rPr>
            <a:t>E</a:t>
          </a:r>
          <a:r>
            <a:rPr kumimoji="1" lang="ja-JP" altLang="en-US" sz="1100" b="0">
              <a:solidFill>
                <a:srgbClr val="C00000"/>
              </a:solidFill>
              <a:latin typeface="Meiryo UI" panose="020B0604030504040204" pitchFamily="50" charset="-128"/>
              <a:ea typeface="Meiryo UI" panose="020B0604030504040204" pitchFamily="50" charset="-128"/>
            </a:rPr>
            <a:t>列：油種</a:t>
          </a:r>
          <a:r>
            <a:rPr kumimoji="1" lang="ja-JP" altLang="en-US" sz="1100" b="0">
              <a:latin typeface="Meiryo UI" panose="020B0604030504040204" pitchFamily="50" charset="-128"/>
              <a:ea typeface="Meiryo UI" panose="020B0604030504040204" pitchFamily="50" charset="-128"/>
            </a:rPr>
            <a:t>は、合計集計の際に全角、半角を判別しますので、</a:t>
          </a:r>
          <a:r>
            <a:rPr kumimoji="1" lang="ja-JP" altLang="en-US" sz="1100" b="0">
              <a:solidFill>
                <a:srgbClr val="C00000"/>
              </a:solidFill>
              <a:latin typeface="Meiryo UI" panose="020B0604030504040204" pitchFamily="50" charset="-128"/>
              <a:ea typeface="Meiryo UI" panose="020B0604030504040204" pitchFamily="50" charset="-128"/>
            </a:rPr>
            <a:t>プルダウンで選択</a:t>
          </a:r>
          <a:r>
            <a:rPr kumimoji="1" lang="ja-JP" altLang="en-US" sz="1100" b="0">
              <a:latin typeface="Meiryo UI" panose="020B0604030504040204" pitchFamily="50" charset="-128"/>
              <a:ea typeface="Meiryo UI" panose="020B0604030504040204" pitchFamily="50" charset="-128"/>
            </a:rPr>
            <a:t>（またはコピペ）してください（数字は半角、英字は全角です）。</a:t>
          </a:r>
          <a:endParaRPr kumimoji="1" lang="en-US" altLang="ja-JP" sz="1100" b="0">
            <a:latin typeface="Meiryo UI" panose="020B0604030504040204" pitchFamily="50" charset="-128"/>
            <a:ea typeface="Meiryo UI" panose="020B0604030504040204" pitchFamily="50" charset="-128"/>
          </a:endParaRPr>
        </a:p>
        <a:p>
          <a:endParaRPr kumimoji="1" lang="en-US" altLang="ja-JP" sz="1100" b="0">
            <a:latin typeface="Meiryo UI" panose="020B0604030504040204" pitchFamily="50" charset="-128"/>
            <a:ea typeface="Meiryo UI" panose="020B0604030504040204" pitchFamily="50" charset="-128"/>
          </a:endParaRPr>
        </a:p>
        <a:p>
          <a:r>
            <a:rPr kumimoji="1" lang="ja-JP" altLang="en-US" sz="1100" b="0">
              <a:latin typeface="Meiryo UI" panose="020B0604030504040204" pitchFamily="50" charset="-128"/>
              <a:ea typeface="Meiryo UI" panose="020B0604030504040204" pitchFamily="50" charset="-128"/>
            </a:rPr>
            <a:t>・</a:t>
          </a:r>
          <a:r>
            <a:rPr kumimoji="1" lang="en-US" altLang="ja-JP" sz="1100" b="0">
              <a:latin typeface="Meiryo UI" panose="020B0604030504040204" pitchFamily="50" charset="-128"/>
              <a:ea typeface="Meiryo UI" panose="020B0604030504040204" pitchFamily="50" charset="-128"/>
            </a:rPr>
            <a:t>F</a:t>
          </a:r>
          <a:r>
            <a:rPr kumimoji="1" lang="ja-JP" altLang="en-US" sz="1100" b="0">
              <a:latin typeface="Meiryo UI" panose="020B0604030504040204" pitchFamily="50" charset="-128"/>
              <a:ea typeface="Meiryo UI" panose="020B0604030504040204" pitchFamily="50" charset="-128"/>
            </a:rPr>
            <a:t>列、</a:t>
          </a:r>
          <a:r>
            <a:rPr kumimoji="1" lang="en-US" altLang="ja-JP" sz="1100" b="0">
              <a:latin typeface="Meiryo UI" panose="020B0604030504040204" pitchFamily="50" charset="-128"/>
              <a:ea typeface="Meiryo UI" panose="020B0604030504040204" pitchFamily="50" charset="-128"/>
            </a:rPr>
            <a:t>G</a:t>
          </a:r>
          <a:r>
            <a:rPr kumimoji="1" lang="ja-JP" altLang="en-US" sz="1100" b="0">
              <a:latin typeface="Meiryo UI" panose="020B0604030504040204" pitchFamily="50" charset="-128"/>
              <a:ea typeface="Meiryo UI" panose="020B0604030504040204" pitchFamily="50" charset="-128"/>
            </a:rPr>
            <a:t>列の「対象期間」の箇所に、セーフティネット対象期間を手入力してください。</a:t>
          </a:r>
          <a:endParaRPr kumimoji="1" lang="en-US" altLang="ja-JP" sz="1100" b="0">
            <a:latin typeface="Meiryo UI" panose="020B0604030504040204" pitchFamily="50" charset="-128"/>
            <a:ea typeface="Meiryo UI" panose="020B0604030504040204" pitchFamily="50" charset="-128"/>
          </a:endParaRPr>
        </a:p>
        <a:p>
          <a:endParaRPr kumimoji="1" lang="en-US" altLang="ja-JP" sz="1100" b="0">
            <a:latin typeface="Meiryo UI" panose="020B0604030504040204" pitchFamily="50" charset="-128"/>
            <a:ea typeface="Meiryo UI" panose="020B0604030504040204" pitchFamily="50" charset="-128"/>
          </a:endParaRPr>
        </a:p>
        <a:p>
          <a:r>
            <a:rPr kumimoji="1" lang="ja-JP" altLang="en-US" sz="1100" b="0">
              <a:latin typeface="Meiryo UI" panose="020B0604030504040204" pitchFamily="50" charset="-128"/>
              <a:ea typeface="Meiryo UI" panose="020B0604030504040204" pitchFamily="50" charset="-128"/>
            </a:rPr>
            <a:t>・積立契約を申し込まない事業参加者の記入は不要です。</a:t>
          </a:r>
        </a:p>
        <a:p>
          <a:endParaRPr kumimoji="1" lang="en-US" altLang="ja-JP" sz="1100" b="0">
            <a:latin typeface="Meiryo UI" panose="020B0604030504040204" pitchFamily="50" charset="-128"/>
            <a:ea typeface="Meiryo UI" panose="020B0604030504040204" pitchFamily="50" charset="-128"/>
          </a:endParaRPr>
        </a:p>
        <a:p>
          <a:r>
            <a:rPr kumimoji="1" lang="ja-JP" altLang="en-US" sz="1100" b="0">
              <a:solidFill>
                <a:srgbClr val="C00000"/>
              </a:solidFill>
              <a:latin typeface="Meiryo UI" panose="020B0604030504040204" pitchFamily="50" charset="-128"/>
              <a:ea typeface="Meiryo UI" panose="020B0604030504040204" pitchFamily="50" charset="-128"/>
            </a:rPr>
            <a:t>・前年度積立金残高が未確定の場合はＨ列の記入は不要、前年度積立金残高確定後に分割納付額を記載して再提出してください。</a:t>
          </a:r>
          <a:endParaRPr kumimoji="1" lang="en-US" altLang="ja-JP" sz="1100" b="0">
            <a:solidFill>
              <a:srgbClr val="C00000"/>
            </a:solidFill>
            <a:latin typeface="Meiryo UI" panose="020B0604030504040204" pitchFamily="50" charset="-128"/>
            <a:ea typeface="Meiryo UI" panose="020B0604030504040204" pitchFamily="50" charset="-128"/>
          </a:endParaRPr>
        </a:p>
        <a:p>
          <a:endParaRPr kumimoji="1" lang="en-US" altLang="ja-JP" sz="1100" b="0">
            <a:latin typeface="Meiryo UI" panose="020B0604030504040204" pitchFamily="50" charset="-128"/>
            <a:ea typeface="Meiryo UI" panose="020B0604030504040204" pitchFamily="50" charset="-128"/>
          </a:endParaRPr>
        </a:p>
        <a:p>
          <a:r>
            <a:rPr kumimoji="1" lang="ja-JP" altLang="en-US" sz="1100" b="0">
              <a:latin typeface="Meiryo UI" panose="020B0604030504040204" pitchFamily="50" charset="-128"/>
              <a:ea typeface="Meiryo UI" panose="020B0604030504040204" pitchFamily="50" charset="-128"/>
            </a:rPr>
            <a:t>・Ｉ列（グレー表示）は自動計算、管理シートと一致するか確認してください。</a:t>
          </a: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7</xdr:col>
      <xdr:colOff>22412</xdr:colOff>
      <xdr:row>8</xdr:row>
      <xdr:rowOff>44824</xdr:rowOff>
    </xdr:from>
    <xdr:to>
      <xdr:col>13</xdr:col>
      <xdr:colOff>156883</xdr:colOff>
      <xdr:row>28</xdr:row>
      <xdr:rowOff>11206</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4756337" y="1949824"/>
          <a:ext cx="4192121" cy="4728882"/>
        </a:xfrm>
        <a:prstGeom prst="rect">
          <a:avLst/>
        </a:prstGeom>
        <a:noFill/>
        <a:ln w="38100"/>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100853</xdr:colOff>
      <xdr:row>19</xdr:row>
      <xdr:rowOff>212912</xdr:rowOff>
    </xdr:from>
    <xdr:to>
      <xdr:col>19</xdr:col>
      <xdr:colOff>627529</xdr:colOff>
      <xdr:row>24</xdr:row>
      <xdr:rowOff>168088</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0244978" y="4737287"/>
          <a:ext cx="3231776" cy="1145801"/>
        </a:xfrm>
        <a:prstGeom prst="rect">
          <a:avLst/>
        </a:prstGeom>
        <a:ln w="2857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200"/>
            <a:t>ここは支援対象者の方が把握するために</a:t>
          </a:r>
          <a:endParaRPr kumimoji="1" lang="en-US" altLang="ja-JP" sz="1200"/>
        </a:p>
        <a:p>
          <a:pPr algn="l"/>
          <a:r>
            <a:rPr kumimoji="1" lang="ja-JP" altLang="en-US" sz="1200"/>
            <a:t>ご活用ください。</a:t>
          </a:r>
          <a:endParaRPr kumimoji="1" lang="en-US" altLang="ja-JP" sz="1200"/>
        </a:p>
        <a:p>
          <a:pPr algn="l"/>
          <a:r>
            <a:rPr kumimoji="1" lang="ja-JP" altLang="en-US" sz="1200"/>
            <a:t>（様式</a:t>
          </a:r>
          <a:r>
            <a:rPr kumimoji="1" lang="en-US" altLang="ja-JP" sz="1200"/>
            <a:t>7</a:t>
          </a:r>
          <a:r>
            <a:rPr kumimoji="1" lang="ja-JP" altLang="en-US" sz="1200"/>
            <a:t>号に影響はありません）</a:t>
          </a:r>
        </a:p>
      </xdr:txBody>
    </xdr:sp>
    <xdr:clientData/>
  </xdr:twoCellAnchor>
  <xdr:twoCellAnchor>
    <xdr:from>
      <xdr:col>13</xdr:col>
      <xdr:colOff>156883</xdr:colOff>
      <xdr:row>17</xdr:row>
      <xdr:rowOff>33618</xdr:rowOff>
    </xdr:from>
    <xdr:to>
      <xdr:col>15</xdr:col>
      <xdr:colOff>100853</xdr:colOff>
      <xdr:row>22</xdr:row>
      <xdr:rowOff>78441</xdr:rowOff>
    </xdr:to>
    <xdr:cxnSp macro="">
      <xdr:nvCxnSpPr>
        <xdr:cNvPr id="5" name="直線コネクタ 4">
          <a:extLst>
            <a:ext uri="{FF2B5EF4-FFF2-40B4-BE49-F238E27FC236}">
              <a16:creationId xmlns:a16="http://schemas.microsoft.com/office/drawing/2014/main" id="{00000000-0008-0000-0600-000005000000}"/>
            </a:ext>
          </a:extLst>
        </xdr:cNvPr>
        <xdr:cNvCxnSpPr>
          <a:stCxn id="4" idx="1"/>
          <a:endCxn id="3" idx="3"/>
        </xdr:cNvCxnSpPr>
      </xdr:nvCxnSpPr>
      <xdr:spPr>
        <a:xfrm flipH="1" flipV="1">
          <a:off x="8948458" y="4081743"/>
          <a:ext cx="1296520" cy="1235448"/>
        </a:xfrm>
        <a:prstGeom prst="line">
          <a:avLst/>
        </a:prstGeom>
        <a:ln w="28575"/>
      </xdr:spPr>
      <xdr:style>
        <a:lnRef idx="1">
          <a:schemeClr val="accent4"/>
        </a:lnRef>
        <a:fillRef idx="0">
          <a:schemeClr val="accent4"/>
        </a:fillRef>
        <a:effectRef idx="0">
          <a:schemeClr val="accent4"/>
        </a:effectRef>
        <a:fontRef idx="minor">
          <a:schemeClr val="tx1"/>
        </a:fontRef>
      </xdr:style>
    </xdr:cxnSp>
    <xdr:clientData/>
  </xdr:twoCellAnchor>
  <xdr:twoCellAnchor>
    <xdr:from>
      <xdr:col>7</xdr:col>
      <xdr:colOff>683559</xdr:colOff>
      <xdr:row>33</xdr:row>
      <xdr:rowOff>78441</xdr:rowOff>
    </xdr:from>
    <xdr:to>
      <xdr:col>8</xdr:col>
      <xdr:colOff>997323</xdr:colOff>
      <xdr:row>35</xdr:row>
      <xdr:rowOff>145677</xdr:rowOff>
    </xdr:to>
    <xdr:sp macro="" textlink="">
      <xdr:nvSpPr>
        <xdr:cNvPr id="6" name="線吹き出し 1 (枠付き) 5">
          <a:extLst>
            <a:ext uri="{FF2B5EF4-FFF2-40B4-BE49-F238E27FC236}">
              <a16:creationId xmlns:a16="http://schemas.microsoft.com/office/drawing/2014/main" id="{00000000-0008-0000-0600-000006000000}"/>
            </a:ext>
          </a:extLst>
        </xdr:cNvPr>
        <xdr:cNvSpPr/>
      </xdr:nvSpPr>
      <xdr:spPr>
        <a:xfrm>
          <a:off x="5407959" y="7936566"/>
          <a:ext cx="675714" cy="543486"/>
        </a:xfrm>
        <a:prstGeom prst="borderCallout1">
          <a:avLst>
            <a:gd name="adj1" fmla="val 51103"/>
            <a:gd name="adj2" fmla="val 810"/>
            <a:gd name="adj3" fmla="val 25842"/>
            <a:gd name="adj4" fmla="val -62350"/>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自動集計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v_s20\&#29983;&#29987;&#2361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efreshError="1">
        <row r="3">
          <cell r="B3" t="str">
            <v>本省</v>
          </cell>
          <cell r="G3" t="str">
            <v>産地競争力の強化</v>
          </cell>
        </row>
        <row r="4">
          <cell r="G4" t="str">
            <v>経営力の強化</v>
          </cell>
        </row>
        <row r="5">
          <cell r="G5" t="str">
            <v>食品流通の合理化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70"/>
  <sheetViews>
    <sheetView tabSelected="1" view="pageBreakPreview" zoomScale="85" zoomScaleNormal="65" zoomScaleSheetLayoutView="85" workbookViewId="0">
      <selection activeCell="K46" sqref="K46"/>
    </sheetView>
  </sheetViews>
  <sheetFormatPr defaultRowHeight="18"/>
  <cols>
    <col min="1" max="1" width="4.75" customWidth="1"/>
    <col min="2" max="2" width="4.33203125" customWidth="1"/>
    <col min="3" max="3" width="15.83203125" customWidth="1"/>
    <col min="5" max="7" width="12.33203125" customWidth="1"/>
    <col min="8" max="8" width="13.25" customWidth="1"/>
    <col min="9" max="9" width="4.75" customWidth="1"/>
  </cols>
  <sheetData>
    <row r="1" spans="2:9">
      <c r="B1" t="s">
        <v>67</v>
      </c>
    </row>
    <row r="2" spans="2:9">
      <c r="H2" t="s">
        <v>47</v>
      </c>
    </row>
    <row r="3" spans="2:9">
      <c r="G3" s="303" t="s">
        <v>211</v>
      </c>
      <c r="H3" s="303"/>
    </row>
    <row r="5" spans="2:9">
      <c r="B5" t="s">
        <v>68</v>
      </c>
    </row>
    <row r="8" spans="2:9">
      <c r="E8" s="20" t="s">
        <v>48</v>
      </c>
      <c r="F8" s="304"/>
      <c r="G8" s="304"/>
      <c r="H8" s="304"/>
      <c r="I8" s="304"/>
    </row>
    <row r="9" spans="2:9">
      <c r="E9" s="20" t="s">
        <v>134</v>
      </c>
      <c r="F9" s="304"/>
      <c r="G9" s="304"/>
      <c r="H9" s="304"/>
      <c r="I9" s="304"/>
    </row>
    <row r="10" spans="2:9">
      <c r="E10" s="20" t="s">
        <v>133</v>
      </c>
      <c r="F10" s="304"/>
      <c r="G10" s="304"/>
      <c r="H10" s="304"/>
      <c r="I10" s="304"/>
    </row>
    <row r="13" spans="2:9" ht="43.5" customHeight="1">
      <c r="C13" s="305" t="s">
        <v>212</v>
      </c>
      <c r="D13" s="305"/>
      <c r="E13" s="305"/>
      <c r="F13" s="305"/>
      <c r="G13" s="305"/>
      <c r="H13" s="305"/>
    </row>
    <row r="15" spans="2:9" ht="80.25" customHeight="1">
      <c r="B15" s="292" t="s">
        <v>74</v>
      </c>
      <c r="C15" s="293"/>
      <c r="D15" s="293"/>
      <c r="E15" s="293"/>
      <c r="F15" s="293"/>
      <c r="G15" s="293"/>
      <c r="H15" s="293"/>
      <c r="I15" s="72"/>
    </row>
    <row r="17" spans="3:5" ht="20">
      <c r="E17" s="275" t="s">
        <v>49</v>
      </c>
    </row>
    <row r="19" spans="3:5" ht="20">
      <c r="C19" s="276" t="s">
        <v>50</v>
      </c>
    </row>
    <row r="20" spans="3:5" ht="20">
      <c r="C20" s="276" t="s">
        <v>51</v>
      </c>
    </row>
    <row r="36" spans="2:8">
      <c r="B36" t="s">
        <v>52</v>
      </c>
    </row>
    <row r="37" spans="2:8">
      <c r="D37" t="s">
        <v>53</v>
      </c>
    </row>
    <row r="39" spans="2:8" ht="24.75" customHeight="1">
      <c r="B39" s="298" t="s">
        <v>70</v>
      </c>
      <c r="C39" s="299"/>
      <c r="D39" s="300"/>
      <c r="F39" s="297" t="s">
        <v>148</v>
      </c>
      <c r="G39" s="301" t="s">
        <v>210</v>
      </c>
      <c r="H39" s="302"/>
    </row>
    <row r="40" spans="2:8" ht="39.5" customHeight="1">
      <c r="B40" s="294"/>
      <c r="C40" s="295"/>
      <c r="D40" s="296"/>
      <c r="E40" s="29"/>
      <c r="F40" s="297"/>
      <c r="G40" s="297" t="s">
        <v>209</v>
      </c>
      <c r="H40" s="297"/>
    </row>
    <row r="41" spans="2:8">
      <c r="F41" s="279" t="s">
        <v>54</v>
      </c>
    </row>
    <row r="42" spans="2:8">
      <c r="B42" t="s">
        <v>55</v>
      </c>
    </row>
    <row r="43" spans="2:8" ht="24" customHeight="1">
      <c r="E43" s="280" t="s">
        <v>147</v>
      </c>
      <c r="F43" s="282" t="s">
        <v>207</v>
      </c>
      <c r="G43" s="281" t="s">
        <v>206</v>
      </c>
      <c r="H43" s="283" t="s">
        <v>208</v>
      </c>
    </row>
    <row r="45" spans="2:8">
      <c r="B45" t="s">
        <v>56</v>
      </c>
    </row>
    <row r="46" spans="2:8" ht="46.5" customHeight="1">
      <c r="B46" s="22" t="s">
        <v>57</v>
      </c>
      <c r="C46" s="22" t="s">
        <v>58</v>
      </c>
      <c r="D46" s="22" t="s">
        <v>59</v>
      </c>
      <c r="E46" s="73" t="s">
        <v>71</v>
      </c>
      <c r="F46" s="73" t="s">
        <v>215</v>
      </c>
      <c r="G46" s="73" t="s">
        <v>72</v>
      </c>
      <c r="H46" s="22" t="s">
        <v>73</v>
      </c>
    </row>
    <row r="47" spans="2:8">
      <c r="B47" s="147"/>
      <c r="C47" s="277"/>
      <c r="D47" s="147"/>
      <c r="E47" s="270"/>
      <c r="F47" s="270"/>
      <c r="G47" s="270"/>
      <c r="H47" s="147"/>
    </row>
    <row r="48" spans="2:8">
      <c r="B48" s="147"/>
      <c r="C48" s="277"/>
      <c r="D48" s="147"/>
      <c r="E48" s="270"/>
      <c r="F48" s="270"/>
      <c r="G48" s="270"/>
      <c r="H48" s="147"/>
    </row>
    <row r="49" spans="2:8">
      <c r="B49" s="147"/>
      <c r="C49" s="277"/>
      <c r="D49" s="147"/>
      <c r="E49" s="270"/>
      <c r="F49" s="270"/>
      <c r="G49" s="270"/>
      <c r="H49" s="147"/>
    </row>
    <row r="50" spans="2:8">
      <c r="B50" s="147"/>
      <c r="C50" s="277"/>
      <c r="D50" s="147"/>
      <c r="E50" s="270"/>
      <c r="F50" s="270"/>
      <c r="G50" s="270"/>
      <c r="H50" s="147"/>
    </row>
    <row r="51" spans="2:8">
      <c r="B51" s="147"/>
      <c r="C51" s="277"/>
      <c r="D51" s="147"/>
      <c r="E51" s="270"/>
      <c r="F51" s="270"/>
      <c r="G51" s="270"/>
      <c r="H51" s="147"/>
    </row>
    <row r="52" spans="2:8">
      <c r="B52" s="147"/>
      <c r="C52" s="277"/>
      <c r="D52" s="147"/>
      <c r="E52" s="270"/>
      <c r="F52" s="270"/>
      <c r="G52" s="270"/>
      <c r="H52" s="147"/>
    </row>
    <row r="53" spans="2:8">
      <c r="B53" s="147"/>
      <c r="C53" s="277"/>
      <c r="D53" s="147"/>
      <c r="E53" s="270"/>
      <c r="F53" s="270"/>
      <c r="G53" s="270"/>
      <c r="H53" s="147"/>
    </row>
    <row r="54" spans="2:8">
      <c r="B54" s="147"/>
      <c r="C54" s="277"/>
      <c r="D54" s="147"/>
      <c r="E54" s="270"/>
      <c r="F54" s="270"/>
      <c r="G54" s="270"/>
      <c r="H54" s="147"/>
    </row>
    <row r="55" spans="2:8">
      <c r="B55" s="147"/>
      <c r="C55" s="277"/>
      <c r="D55" s="147"/>
      <c r="E55" s="270"/>
      <c r="F55" s="270"/>
      <c r="G55" s="270"/>
      <c r="H55" s="147"/>
    </row>
    <row r="56" spans="2:8">
      <c r="B56" s="147"/>
      <c r="C56" s="277"/>
      <c r="D56" s="147"/>
      <c r="E56" s="270"/>
      <c r="F56" s="270"/>
      <c r="G56" s="270"/>
      <c r="H56" s="147"/>
    </row>
    <row r="57" spans="2:8" ht="18.5" thickBot="1">
      <c r="B57" s="148"/>
      <c r="C57" s="278"/>
      <c r="D57" s="148"/>
      <c r="E57" s="271"/>
      <c r="F57" s="271"/>
      <c r="G57" s="271"/>
      <c r="H57" s="148"/>
    </row>
    <row r="58" spans="2:8" ht="19.5" thickTop="1">
      <c r="B58" s="285" t="s">
        <v>62</v>
      </c>
      <c r="C58" s="286"/>
      <c r="D58" s="23" t="s">
        <v>60</v>
      </c>
      <c r="E58" s="272">
        <f>SUMIFS(E47:E57,D47:D57,"Ａ重油")</f>
        <v>0</v>
      </c>
      <c r="F58" s="272">
        <f>SUMIFS(F$47:F$57,$D$47:$D$57,"Ａ重油")</f>
        <v>0</v>
      </c>
      <c r="G58" s="272">
        <f>SUMIFS(G$47:G$57,$D$47:$D$57,"Ａ重油")</f>
        <v>0</v>
      </c>
      <c r="H58" s="24"/>
    </row>
    <row r="59" spans="2:8" ht="19">
      <c r="B59" s="287"/>
      <c r="C59" s="288"/>
      <c r="D59" s="21" t="s">
        <v>61</v>
      </c>
      <c r="E59" s="273">
        <f>SUMIFS(E$47:E$57,$D$47:$D$57,"灯油")</f>
        <v>0</v>
      </c>
      <c r="F59" s="273">
        <f>SUMIFS(F$47:F$57,$D$47:$D$57,"灯油")</f>
        <v>0</v>
      </c>
      <c r="G59" s="273">
        <f>SUMIFS(G$47:G$57,$D$47:$D$57,"灯油")</f>
        <v>0</v>
      </c>
      <c r="H59" s="25"/>
    </row>
    <row r="60" spans="2:8" ht="19">
      <c r="B60" s="287"/>
      <c r="C60" s="288"/>
      <c r="D60" s="21" t="s">
        <v>23</v>
      </c>
      <c r="E60" s="273">
        <f>SUMIFS(E$47:E$57,$D$47:$D$57,"ＬＰガス")</f>
        <v>0</v>
      </c>
      <c r="F60" s="273">
        <f>SUMIFS(F$47:F$57,$D$47:$D$57,"ＬＰガス")</f>
        <v>0</v>
      </c>
      <c r="G60" s="273">
        <f>SUMIFS(G$47:G$57,$D$47:$D$57,"ＬＰガス")</f>
        <v>0</v>
      </c>
      <c r="H60" s="25"/>
    </row>
    <row r="61" spans="2:8" ht="19.5" thickBot="1">
      <c r="B61" s="289"/>
      <c r="C61" s="290"/>
      <c r="D61" s="26" t="s">
        <v>24</v>
      </c>
      <c r="E61" s="274">
        <f>SUMIFS(E$47:E$57,$D$47:$D$57,"ＬＮＧ")</f>
        <v>0</v>
      </c>
      <c r="F61" s="274">
        <f>SUMIFS(F$47:F$57,$D$47:$D$57,"ＬＮＧ")</f>
        <v>0</v>
      </c>
      <c r="G61" s="274">
        <f>SUMIFS(G$47:G$57,$D$47:$D$57,"ＬＮＧ")</f>
        <v>0</v>
      </c>
      <c r="H61" s="27"/>
    </row>
    <row r="62" spans="2:8" ht="19.5" thickTop="1">
      <c r="B62" s="28"/>
      <c r="C62" s="28"/>
      <c r="D62" s="29"/>
      <c r="E62" s="30"/>
      <c r="F62" s="30"/>
      <c r="G62" s="30"/>
      <c r="H62" s="29"/>
    </row>
    <row r="63" spans="2:8">
      <c r="B63" t="s">
        <v>63</v>
      </c>
    </row>
    <row r="64" spans="2:8">
      <c r="B64" t="s">
        <v>64</v>
      </c>
    </row>
    <row r="65" spans="2:8" ht="41.25" customHeight="1">
      <c r="B65" s="291" t="s">
        <v>124</v>
      </c>
      <c r="C65" s="291"/>
      <c r="D65" s="291"/>
      <c r="E65" s="291"/>
      <c r="F65" s="291"/>
      <c r="G65" s="291"/>
      <c r="H65" s="291"/>
    </row>
    <row r="66" spans="2:8">
      <c r="B66" t="s">
        <v>65</v>
      </c>
    </row>
    <row r="68" spans="2:8">
      <c r="B68" t="s">
        <v>66</v>
      </c>
    </row>
    <row r="69" spans="2:8">
      <c r="B69" t="s">
        <v>69</v>
      </c>
    </row>
    <row r="70" spans="2:8">
      <c r="B70" t="s">
        <v>125</v>
      </c>
    </row>
  </sheetData>
  <mergeCells count="13">
    <mergeCell ref="G3:H3"/>
    <mergeCell ref="F8:I8"/>
    <mergeCell ref="F9:I9"/>
    <mergeCell ref="F10:I10"/>
    <mergeCell ref="C13:H13"/>
    <mergeCell ref="B58:C61"/>
    <mergeCell ref="B65:H65"/>
    <mergeCell ref="B15:H15"/>
    <mergeCell ref="B40:D40"/>
    <mergeCell ref="G40:H40"/>
    <mergeCell ref="B39:D39"/>
    <mergeCell ref="F39:F40"/>
    <mergeCell ref="G39:H39"/>
  </mergeCells>
  <phoneticPr fontId="3"/>
  <dataValidations count="1">
    <dataValidation type="list" allowBlank="1" showInputMessage="1" showErrorMessage="1" sqref="D47:D57" xr:uid="{00000000-0002-0000-0000-000000000000}">
      <formula1>$D$58:$D$61</formula1>
    </dataValidation>
  </dataValidations>
  <pageMargins left="0.7" right="0.7" top="0.75" bottom="0.75" header="0.3" footer="0.3"/>
  <pageSetup paperSize="9" scale="89" orientation="portrait" r:id="rId1"/>
  <rowBreaks count="1" manualBreakCount="1">
    <brk id="35"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J219"/>
  <sheetViews>
    <sheetView view="pageBreakPreview" zoomScale="75" zoomScaleNormal="100" zoomScaleSheetLayoutView="100" workbookViewId="0">
      <selection activeCell="B1" sqref="B1"/>
    </sheetView>
  </sheetViews>
  <sheetFormatPr defaultColWidth="9" defaultRowHeight="14"/>
  <cols>
    <col min="1" max="1" width="9" style="1"/>
    <col min="2" max="2" width="26.58203125" style="1" customWidth="1"/>
    <col min="3" max="5" width="16" style="1" customWidth="1"/>
    <col min="6" max="6" width="14.33203125" style="1" customWidth="1"/>
    <col min="7" max="7" width="19.58203125" style="1" customWidth="1"/>
    <col min="8" max="8" width="8.5" style="1" customWidth="1"/>
    <col min="9" max="9" width="6.5" style="1" customWidth="1"/>
    <col min="10" max="10" width="14.75" style="1" customWidth="1"/>
    <col min="11" max="11" width="13" style="1" customWidth="1"/>
    <col min="12" max="12" width="12.08203125" style="1" customWidth="1"/>
    <col min="13" max="13" width="16.75" style="1" customWidth="1"/>
    <col min="14" max="14" width="7.75" style="1" bestFit="1" customWidth="1"/>
    <col min="15" max="55" width="2.5" style="1" customWidth="1"/>
    <col min="56" max="16384" width="9" style="1"/>
  </cols>
  <sheetData>
    <row r="1" spans="2:36">
      <c r="B1" s="1" t="s">
        <v>0</v>
      </c>
    </row>
    <row r="2" spans="2:36">
      <c r="C2" s="42" t="s">
        <v>1</v>
      </c>
      <c r="D2" s="42"/>
      <c r="E2" s="42"/>
    </row>
    <row r="3" spans="2:36" ht="23.5">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row>
    <row r="10" spans="2:36" ht="28">
      <c r="B10" s="306" t="s">
        <v>2</v>
      </c>
      <c r="C10" s="306"/>
      <c r="D10" s="306"/>
      <c r="E10" s="306"/>
    </row>
    <row r="13" spans="2:36" ht="28.5" customHeight="1">
      <c r="B13" s="307" t="s">
        <v>3</v>
      </c>
      <c r="C13" s="307"/>
      <c r="D13" s="307"/>
      <c r="E13" s="307"/>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row>
    <row r="19" spans="2:5" ht="14.5" thickBot="1"/>
    <row r="20" spans="2:5" ht="39.75" customHeight="1">
      <c r="B20" s="246" t="s">
        <v>4</v>
      </c>
      <c r="C20" s="269" t="s">
        <v>200</v>
      </c>
      <c r="D20" s="308" t="s">
        <v>201</v>
      </c>
      <c r="E20" s="309"/>
    </row>
    <row r="21" spans="2:5" ht="39.75" customHeight="1">
      <c r="B21" s="247" t="s">
        <v>5</v>
      </c>
      <c r="C21" s="314" t="s">
        <v>204</v>
      </c>
      <c r="D21" s="314"/>
      <c r="E21" s="315"/>
    </row>
    <row r="22" spans="2:5" ht="39.75" customHeight="1">
      <c r="B22" s="247" t="s">
        <v>6</v>
      </c>
      <c r="C22" s="310"/>
      <c r="D22" s="310"/>
      <c r="E22" s="311"/>
    </row>
    <row r="23" spans="2:5" ht="39.75" customHeight="1">
      <c r="B23" s="247" t="s">
        <v>7</v>
      </c>
      <c r="C23" s="310"/>
      <c r="D23" s="310"/>
      <c r="E23" s="311"/>
    </row>
    <row r="24" spans="2:5" ht="39.75" customHeight="1">
      <c r="B24" s="247" t="s">
        <v>8</v>
      </c>
      <c r="C24" s="310"/>
      <c r="D24" s="310"/>
      <c r="E24" s="311"/>
    </row>
    <row r="25" spans="2:5" ht="39.75" customHeight="1">
      <c r="B25" s="247" t="s">
        <v>9</v>
      </c>
      <c r="C25" s="316"/>
      <c r="D25" s="316"/>
      <c r="E25" s="317"/>
    </row>
    <row r="26" spans="2:5" ht="39.75" customHeight="1">
      <c r="B26" s="247" t="s">
        <v>126</v>
      </c>
      <c r="C26" s="310"/>
      <c r="D26" s="310"/>
      <c r="E26" s="311"/>
    </row>
    <row r="27" spans="2:5" ht="39.75" customHeight="1">
      <c r="B27" s="247" t="s">
        <v>127</v>
      </c>
      <c r="C27" s="310"/>
      <c r="D27" s="310"/>
      <c r="E27" s="311"/>
    </row>
    <row r="28" spans="2:5" ht="39.75" customHeight="1" thickBot="1">
      <c r="B28" s="248" t="s">
        <v>10</v>
      </c>
      <c r="C28" s="312"/>
      <c r="D28" s="312"/>
      <c r="E28" s="313"/>
    </row>
    <row r="37" ht="85.5" customHeight="1"/>
    <row r="38" ht="3.75" customHeight="1"/>
    <row r="39" ht="24.75" customHeight="1"/>
    <row r="42" ht="18.75" customHeight="1"/>
    <row r="43" ht="22.5" customHeight="1"/>
    <row r="44" ht="22.5" customHeight="1"/>
    <row r="45" ht="22.5" customHeight="1"/>
    <row r="46" ht="22.5" customHeight="1"/>
    <row r="47" ht="22.5" customHeight="1"/>
    <row r="48" ht="22.5" customHeight="1"/>
    <row r="49" ht="22.5" customHeight="1"/>
    <row r="50" ht="22.5" customHeight="1"/>
    <row r="51" ht="22.5" customHeight="1"/>
    <row r="52" ht="3.75" customHeight="1"/>
    <row r="53" s="6" customFormat="1" ht="12.75" customHeight="1"/>
    <row r="54" s="6" customFormat="1" ht="34.5" customHeight="1"/>
    <row r="55" s="6" customFormat="1" ht="34.5" customHeight="1"/>
    <row r="56" s="6" customFormat="1" ht="34.5" customHeight="1"/>
    <row r="57" s="6" customFormat="1" ht="34.5" customHeight="1"/>
    <row r="58" s="6" customFormat="1" ht="34.5" customHeight="1"/>
    <row r="59" s="6" customFormat="1" ht="34.5" customHeight="1"/>
    <row r="60" s="6" customFormat="1" ht="34.5" customHeight="1"/>
    <row r="61" s="6" customFormat="1" ht="34.5" customHeight="1"/>
    <row r="62" s="6" customFormat="1" ht="34.5" customHeight="1"/>
    <row r="63" ht="21" customHeight="1"/>
    <row r="64" ht="21" customHeight="1"/>
    <row r="65" ht="18.75" customHeight="1"/>
    <row r="66" ht="18.75" customHeight="1"/>
    <row r="67" ht="30" customHeight="1"/>
    <row r="68" ht="30" customHeight="1"/>
    <row r="69" ht="30" customHeight="1"/>
    <row r="70" ht="30" customHeight="1"/>
    <row r="71" ht="30" customHeight="1"/>
    <row r="72" ht="3.75" customHeight="1"/>
    <row r="73" ht="14.25" customHeight="1"/>
    <row r="74" ht="28.5" customHeight="1"/>
    <row r="75" ht="30" customHeight="1"/>
    <row r="78" ht="26.25" customHeight="1"/>
    <row r="79" ht="26.25" customHeight="1"/>
    <row r="80" ht="30" customHeight="1"/>
    <row r="81" ht="30" customHeight="1"/>
    <row r="82" ht="30" customHeight="1"/>
    <row r="83" ht="30" customHeight="1"/>
    <row r="84" ht="3.75" customHeight="1"/>
    <row r="85" ht="14.25" customHeight="1"/>
    <row r="86" ht="35.25" customHeight="1"/>
    <row r="87" ht="17.25" customHeight="1"/>
    <row r="88" ht="22.5" customHeight="1"/>
    <row r="92" ht="30" customHeight="1"/>
    <row r="93" ht="61.5" customHeight="1"/>
    <row r="94" ht="37.5" customHeight="1"/>
    <row r="95" ht="37.5" customHeight="1"/>
    <row r="96" ht="3.75" customHeight="1"/>
    <row r="97" ht="14.25" customHeight="1"/>
    <row r="98" ht="38.25" customHeight="1"/>
    <row r="99" ht="22.5" customHeight="1"/>
    <row r="133" s="4" customFormat="1" ht="24.75" customHeight="1"/>
    <row r="134" s="4" customFormat="1" ht="24.75" customHeight="1"/>
    <row r="135" s="4" customFormat="1" ht="22.5" customHeight="1"/>
    <row r="136" s="4" customFormat="1" ht="22.5" customHeight="1"/>
    <row r="137" s="4" customFormat="1" ht="22.5" customHeight="1"/>
    <row r="138" ht="22.5" customHeight="1"/>
    <row r="139" s="4" customFormat="1" ht="22.5" customHeight="1"/>
    <row r="140" s="4" customFormat="1" ht="22.5" customHeight="1"/>
    <row r="141" s="4" customFormat="1" ht="22.5" customHeight="1"/>
    <row r="142" ht="22.5" customHeight="1"/>
    <row r="143" s="4" customFormat="1" ht="22.5" customHeight="1"/>
    <row r="144" s="4" customFormat="1" ht="22.5" customHeight="1"/>
    <row r="145" s="4" customFormat="1" ht="22.5" customHeight="1"/>
    <row r="146" ht="22.5" customHeight="1"/>
    <row r="147" s="4" customFormat="1" ht="22.5" customHeight="1"/>
    <row r="148" s="4" customFormat="1" ht="22.5" customHeight="1"/>
    <row r="149" s="4" customFormat="1" ht="22.5" customHeight="1"/>
    <row r="150" ht="22.5" customHeight="1"/>
    <row r="151" ht="22.5" customHeight="1"/>
    <row r="152" ht="22.5" customHeight="1"/>
    <row r="153" ht="22.5" customHeight="1"/>
    <row r="154" ht="37.5" customHeight="1"/>
    <row r="155" ht="3.75" customHeight="1"/>
    <row r="156" ht="14.25" customHeight="1"/>
    <row r="157" ht="14.25" customHeight="1"/>
    <row r="158" ht="27.75" customHeight="1"/>
    <row r="159" ht="14.25" customHeight="1"/>
    <row r="160" ht="14.25" customHeight="1"/>
    <row r="165" s="16" customFormat="1" ht="22.5" customHeight="1"/>
    <row r="166" s="16" customFormat="1" ht="22.5" customHeight="1"/>
    <row r="167" s="16" customFormat="1" ht="22.5" customHeight="1"/>
    <row r="168" s="16" customFormat="1" ht="22.5" customHeight="1"/>
    <row r="169" s="16" customFormat="1" ht="22.5" customHeight="1"/>
    <row r="170" s="16" customFormat="1" ht="22.5" customHeight="1"/>
    <row r="171" s="16" customFormat="1" ht="22.5" customHeight="1"/>
    <row r="172" s="16" customFormat="1" ht="22.5" customHeight="1"/>
    <row r="173" s="16" customFormat="1" ht="22.5" customHeight="1"/>
    <row r="174" s="16" customFormat="1" ht="22.5" customHeight="1"/>
    <row r="175" s="16" customFormat="1" ht="22.5" customHeight="1"/>
    <row r="176" s="16" customFormat="1" ht="22.5" customHeight="1"/>
    <row r="177" s="16" customFormat="1" ht="22.5" customHeight="1"/>
    <row r="178" s="16" customFormat="1" ht="22.5" customHeight="1"/>
    <row r="179" s="16" customFormat="1" ht="22.5" customHeight="1"/>
    <row r="180" s="16" customFormat="1" ht="22.5" customHeight="1"/>
    <row r="181" s="16" customFormat="1" ht="22.5" customHeight="1"/>
    <row r="182" s="16" customFormat="1" ht="22.5" customHeight="1"/>
    <row r="183" s="16" customFormat="1" ht="22.5" customHeight="1"/>
    <row r="184" s="16" customFormat="1" ht="22.5" customHeight="1"/>
    <row r="185" s="16" customFormat="1" ht="22.5" customHeight="1"/>
    <row r="186" s="16" customFormat="1" ht="39" customHeight="1"/>
    <row r="187" ht="3.75" customHeight="1"/>
    <row r="188" ht="14.25" customHeight="1"/>
    <row r="189" ht="14.25" customHeight="1"/>
    <row r="190" ht="22.5" customHeight="1"/>
    <row r="191" ht="14.25" customHeight="1"/>
    <row r="192" ht="22.5" customHeight="1"/>
    <row r="193" ht="14.25" customHeight="1"/>
    <row r="197" ht="45" customHeight="1"/>
    <row r="198" ht="30" customHeight="1"/>
    <row r="199" ht="30"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60" customHeight="1"/>
    <row r="213" ht="3.75" customHeight="1"/>
    <row r="214" ht="14.25" customHeight="1"/>
    <row r="215" ht="21.75" customHeight="1"/>
    <row r="216" ht="45" customHeight="1"/>
    <row r="217" ht="21.75" customHeight="1"/>
    <row r="218" ht="14.25" customHeight="1"/>
    <row r="219" ht="23.25" customHeight="1"/>
  </sheetData>
  <mergeCells count="11">
    <mergeCell ref="C28:E28"/>
    <mergeCell ref="C21:E21"/>
    <mergeCell ref="C22:E22"/>
    <mergeCell ref="C23:E23"/>
    <mergeCell ref="C24:E24"/>
    <mergeCell ref="C25:E25"/>
    <mergeCell ref="B10:E10"/>
    <mergeCell ref="B13:E13"/>
    <mergeCell ref="D20:E20"/>
    <mergeCell ref="C26:E26"/>
    <mergeCell ref="C27:E27"/>
  </mergeCells>
  <phoneticPr fontId="3"/>
  <pageMargins left="0.78740157480314965" right="0.39370078740157483" top="0.98425196850393704" bottom="0.59055118110236227" header="0.47244094488188981" footer="0.31496062992125984"/>
  <pageSetup paperSize="9" scale="84" fitToHeight="0" orientation="portrait" verticalDpi="300" r:id="rId1"/>
  <rowBreaks count="5" manualBreakCount="5">
    <brk id="33" max="16383" man="1"/>
    <brk id="61" max="16383" man="1"/>
    <brk id="84" max="16383" man="1"/>
    <brk id="162" max="16383" man="1"/>
    <brk id="196"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202"/>
  <sheetViews>
    <sheetView showZeros="0" view="pageBreakPreview" topLeftCell="A52" zoomScaleNormal="100" zoomScaleSheetLayoutView="100" workbookViewId="0">
      <selection activeCell="D41" sqref="C41:D41"/>
    </sheetView>
  </sheetViews>
  <sheetFormatPr defaultColWidth="9" defaultRowHeight="14"/>
  <cols>
    <col min="1" max="1" width="9" style="1"/>
    <col min="2" max="2" width="21.08203125" style="1" customWidth="1"/>
    <col min="3" max="5" width="14.33203125" style="1" customWidth="1"/>
    <col min="6" max="6" width="21.33203125" style="1" bestFit="1" customWidth="1"/>
    <col min="7" max="7" width="14.33203125" style="1" customWidth="1"/>
    <col min="8" max="8" width="10.25" style="1" bestFit="1" customWidth="1"/>
    <col min="9" max="9" width="9.5" style="1" bestFit="1" customWidth="1"/>
    <col min="10" max="10" width="12.25" style="1" bestFit="1" customWidth="1"/>
    <col min="11" max="11" width="6" style="1" customWidth="1"/>
    <col min="12" max="12" width="9.5" style="1" bestFit="1" customWidth="1"/>
    <col min="13" max="13" width="11" style="1" bestFit="1" customWidth="1"/>
    <col min="14" max="14" width="13" style="1" bestFit="1" customWidth="1"/>
    <col min="15" max="18" width="2.5" style="1" customWidth="1"/>
    <col min="19" max="19" width="13" style="1" bestFit="1" customWidth="1"/>
    <col min="20" max="51" width="2.5" style="1" customWidth="1"/>
    <col min="52" max="16384" width="9" style="1"/>
  </cols>
  <sheetData>
    <row r="1" spans="2:38">
      <c r="B1" s="1" t="s">
        <v>262</v>
      </c>
    </row>
    <row r="3" spans="2:38">
      <c r="B3" s="1" t="s">
        <v>11</v>
      </c>
    </row>
    <row r="4" spans="2:38">
      <c r="B4" s="1" t="s">
        <v>12</v>
      </c>
    </row>
    <row r="5" spans="2:38" ht="14.5" thickBot="1"/>
    <row r="6" spans="2:38" ht="118.5" customHeight="1" thickBot="1">
      <c r="B6" s="352"/>
      <c r="C6" s="353"/>
      <c r="D6" s="353"/>
      <c r="E6" s="353"/>
      <c r="F6" s="353"/>
      <c r="G6" s="353"/>
      <c r="H6" s="353"/>
      <c r="I6" s="353"/>
      <c r="J6" s="353"/>
      <c r="K6" s="353"/>
      <c r="L6" s="354"/>
      <c r="M6" s="44"/>
      <c r="N6" s="44"/>
      <c r="O6" s="44"/>
      <c r="P6" s="44"/>
      <c r="Q6" s="44"/>
      <c r="R6" s="44"/>
      <c r="S6" s="44"/>
      <c r="T6" s="44"/>
      <c r="U6" s="44"/>
      <c r="V6" s="44"/>
      <c r="W6" s="44"/>
      <c r="X6" s="44"/>
      <c r="Y6" s="44"/>
      <c r="Z6" s="44"/>
      <c r="AA6" s="44"/>
      <c r="AB6" s="44"/>
      <c r="AC6" s="44"/>
      <c r="AD6" s="44"/>
      <c r="AE6" s="44"/>
      <c r="AF6" s="44"/>
      <c r="AG6" s="44"/>
      <c r="AH6" s="44"/>
      <c r="AI6" s="44"/>
      <c r="AJ6" s="44"/>
      <c r="AK6" s="44"/>
      <c r="AL6" s="44"/>
    </row>
    <row r="7" spans="2:38">
      <c r="B7" s="49" t="s">
        <v>75</v>
      </c>
      <c r="C7" s="18"/>
      <c r="D7" s="18"/>
      <c r="E7" s="18"/>
      <c r="F7" s="18"/>
      <c r="G7" s="18"/>
      <c r="H7" s="18"/>
      <c r="I7" s="18"/>
      <c r="J7" s="18"/>
      <c r="K7" s="18"/>
      <c r="L7" s="18"/>
      <c r="M7" s="43"/>
      <c r="N7" s="43"/>
      <c r="O7" s="43"/>
      <c r="P7" s="43"/>
      <c r="Q7" s="43"/>
      <c r="R7" s="43"/>
      <c r="S7" s="43"/>
      <c r="T7" s="43"/>
      <c r="U7" s="43"/>
      <c r="V7" s="43"/>
      <c r="W7" s="43"/>
      <c r="X7" s="43"/>
      <c r="Y7" s="43"/>
      <c r="Z7" s="43"/>
      <c r="AA7" s="43"/>
      <c r="AB7" s="43"/>
      <c r="AC7" s="43"/>
      <c r="AD7" s="43"/>
      <c r="AE7" s="43"/>
      <c r="AF7" s="43"/>
    </row>
    <row r="8" spans="2:38">
      <c r="C8" s="43"/>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row>
    <row r="10" spans="2:38" ht="14.5" thickBot="1">
      <c r="B10" s="1" t="s">
        <v>13</v>
      </c>
    </row>
    <row r="11" spans="2:38" ht="24" customHeight="1">
      <c r="B11" s="63"/>
      <c r="C11" s="266" t="s">
        <v>14</v>
      </c>
      <c r="D11" s="257" t="s">
        <v>15</v>
      </c>
      <c r="E11" s="350" t="s">
        <v>16</v>
      </c>
      <c r="F11" s="360"/>
      <c r="G11" s="360"/>
      <c r="H11" s="79" t="s">
        <v>213</v>
      </c>
      <c r="I11" s="57"/>
      <c r="J11" s="57"/>
    </row>
    <row r="12" spans="2:38" ht="24" customHeight="1">
      <c r="B12" s="357" t="s">
        <v>17</v>
      </c>
      <c r="C12" s="358">
        <v>0.15</v>
      </c>
      <c r="D12" s="267"/>
      <c r="E12" s="284"/>
      <c r="F12" s="251" t="s">
        <v>18</v>
      </c>
      <c r="G12" s="284"/>
      <c r="H12" s="249" t="str">
        <f>IFERROR(100-G12/E12*100," ")</f>
        <v xml:space="preserve"> </v>
      </c>
    </row>
    <row r="13" spans="2:38" ht="24" customHeight="1">
      <c r="B13" s="357"/>
      <c r="C13" s="358"/>
      <c r="D13" s="267"/>
      <c r="E13" s="250"/>
      <c r="F13" s="251" t="s">
        <v>18</v>
      </c>
      <c r="G13" s="250"/>
      <c r="H13" s="249" t="str">
        <f t="shared" ref="H13:H14" si="0">IFERROR(100-G13/E13*100," ")</f>
        <v xml:space="preserve"> </v>
      </c>
    </row>
    <row r="14" spans="2:38" ht="24" customHeight="1">
      <c r="B14" s="355" t="s">
        <v>202</v>
      </c>
      <c r="C14" s="358">
        <v>0.15</v>
      </c>
      <c r="D14" s="267"/>
      <c r="E14" s="250"/>
      <c r="F14" s="251" t="s">
        <v>18</v>
      </c>
      <c r="G14" s="250"/>
      <c r="H14" s="249" t="str">
        <f t="shared" si="0"/>
        <v xml:space="preserve"> </v>
      </c>
    </row>
    <row r="15" spans="2:38" ht="24" customHeight="1" thickBot="1">
      <c r="B15" s="356"/>
      <c r="C15" s="359"/>
      <c r="D15" s="268"/>
      <c r="E15" s="252"/>
      <c r="F15" s="253" t="s">
        <v>18</v>
      </c>
      <c r="G15" s="252"/>
      <c r="H15" s="80" t="str">
        <f>IFERROR(100-G15/E15*100," ")</f>
        <v xml:space="preserve"> </v>
      </c>
    </row>
    <row r="16" spans="2:38">
      <c r="B16" s="2"/>
      <c r="C16" s="2"/>
      <c r="D16" s="2"/>
      <c r="E16" s="2"/>
      <c r="F16" s="2"/>
      <c r="G16" s="2"/>
      <c r="H16" s="2"/>
      <c r="I16" s="2"/>
      <c r="J16" s="2"/>
      <c r="K16" s="2"/>
      <c r="L16" s="3"/>
      <c r="M16" s="11"/>
      <c r="N16" s="11"/>
      <c r="O16" s="11"/>
      <c r="P16" s="11"/>
      <c r="Q16" s="11"/>
      <c r="R16" s="11"/>
      <c r="S16" s="11"/>
      <c r="T16" s="11"/>
      <c r="U16" s="11"/>
      <c r="V16" s="19"/>
      <c r="W16" s="19"/>
      <c r="X16" s="19"/>
      <c r="Y16" s="19"/>
      <c r="Z16" s="4"/>
      <c r="AA16" s="19"/>
      <c r="AB16" s="19"/>
      <c r="AC16" s="19"/>
      <c r="AD16" s="19"/>
      <c r="AE16" s="5"/>
      <c r="AF16" s="5"/>
    </row>
    <row r="17" spans="1:32" ht="16.5" customHeight="1">
      <c r="A17" s="6"/>
      <c r="B17" s="68" t="s">
        <v>76</v>
      </c>
      <c r="C17" s="68"/>
      <c r="D17" s="68"/>
      <c r="E17" s="68"/>
      <c r="F17" s="68"/>
      <c r="G17" s="68"/>
      <c r="H17" s="68"/>
      <c r="I17" s="68"/>
      <c r="J17" s="68"/>
      <c r="K17" s="68"/>
      <c r="L17" s="68"/>
      <c r="M17" s="34"/>
      <c r="N17" s="34"/>
      <c r="O17" s="34"/>
      <c r="P17" s="34"/>
      <c r="Q17" s="34"/>
      <c r="R17" s="34"/>
      <c r="S17" s="34"/>
      <c r="T17" s="34"/>
      <c r="U17" s="34"/>
      <c r="V17" s="34"/>
      <c r="W17" s="34"/>
      <c r="X17" s="34"/>
      <c r="Y17" s="34"/>
      <c r="Z17" s="34"/>
      <c r="AA17" s="34"/>
      <c r="AB17" s="34"/>
      <c r="AC17" s="34"/>
      <c r="AD17" s="34"/>
      <c r="AE17" s="34"/>
      <c r="AF17" s="34"/>
    </row>
    <row r="18" spans="1:32" ht="16.5" customHeight="1">
      <c r="A18" s="6"/>
      <c r="B18" s="320" t="s">
        <v>216</v>
      </c>
      <c r="C18" s="320"/>
      <c r="D18" s="320"/>
      <c r="E18" s="320"/>
      <c r="F18" s="320"/>
      <c r="G18" s="320"/>
      <c r="H18" s="320"/>
      <c r="I18" s="320"/>
      <c r="J18" s="320"/>
      <c r="K18" s="320"/>
      <c r="L18" s="320"/>
      <c r="M18" s="34"/>
      <c r="N18" s="34"/>
      <c r="O18" s="34"/>
      <c r="P18" s="34"/>
      <c r="Q18" s="34"/>
      <c r="R18" s="34"/>
      <c r="S18" s="34"/>
      <c r="T18" s="34"/>
      <c r="U18" s="34"/>
      <c r="V18" s="34"/>
      <c r="W18" s="34"/>
      <c r="X18" s="34"/>
      <c r="Y18" s="34"/>
      <c r="Z18" s="34"/>
      <c r="AA18" s="34"/>
      <c r="AB18" s="34"/>
      <c r="AC18" s="34"/>
      <c r="AD18" s="34"/>
      <c r="AE18" s="34"/>
      <c r="AF18" s="34"/>
    </row>
    <row r="19" spans="1:32" ht="16.5" customHeight="1">
      <c r="A19" s="6"/>
      <c r="B19" s="69" t="s">
        <v>214</v>
      </c>
      <c r="C19" s="70"/>
      <c r="D19" s="70"/>
      <c r="E19" s="70"/>
      <c r="F19" s="70"/>
      <c r="G19" s="70"/>
      <c r="H19" s="70"/>
      <c r="I19" s="70"/>
      <c r="J19" s="70"/>
      <c r="K19" s="70"/>
      <c r="L19" s="70"/>
      <c r="M19" s="34"/>
      <c r="N19" s="34"/>
      <c r="O19" s="34"/>
      <c r="P19" s="34"/>
      <c r="Q19" s="34"/>
      <c r="R19" s="34"/>
      <c r="S19" s="34"/>
      <c r="T19" s="34"/>
      <c r="U19" s="34"/>
      <c r="V19" s="34"/>
      <c r="W19" s="34"/>
      <c r="X19" s="34"/>
      <c r="Y19" s="34"/>
      <c r="Z19" s="34"/>
      <c r="AA19" s="34"/>
      <c r="AB19" s="34"/>
      <c r="AC19" s="34"/>
      <c r="AD19" s="34"/>
      <c r="AE19" s="34"/>
      <c r="AF19" s="34"/>
    </row>
    <row r="20" spans="1:32">
      <c r="A20" s="6"/>
      <c r="B20" s="7"/>
      <c r="C20" s="7"/>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row>
    <row r="21" spans="1:32">
      <c r="A21" s="6"/>
      <c r="B21" s="1" t="s">
        <v>19</v>
      </c>
    </row>
    <row r="22" spans="1:32" ht="30.75" customHeight="1" thickBot="1">
      <c r="A22" s="6"/>
      <c r="B22" s="1" t="s">
        <v>20</v>
      </c>
    </row>
    <row r="23" spans="1:32" ht="28.5" customHeight="1" thickBot="1">
      <c r="A23" s="6"/>
      <c r="B23" s="45" t="s">
        <v>79</v>
      </c>
      <c r="C23" s="40" t="s">
        <v>77</v>
      </c>
      <c r="D23" s="46" t="s">
        <v>78</v>
      </c>
      <c r="E23" s="47" t="s">
        <v>21</v>
      </c>
      <c r="F23" s="48" t="s">
        <v>22</v>
      </c>
    </row>
    <row r="24" spans="1:32" ht="28.5" customHeight="1" thickTop="1">
      <c r="A24" s="6"/>
      <c r="B24" s="38" t="s">
        <v>154</v>
      </c>
      <c r="C24" s="81"/>
      <c r="D24" s="81"/>
      <c r="E24" s="151">
        <f>C24-D24</f>
        <v>0</v>
      </c>
      <c r="F24" s="84" t="str">
        <f>IFERROR((E24/C24)*100," ")</f>
        <v xml:space="preserve"> </v>
      </c>
    </row>
    <row r="25" spans="1:32" ht="28.5" customHeight="1">
      <c r="A25" s="6"/>
      <c r="B25" s="38" t="s">
        <v>203</v>
      </c>
      <c r="C25" s="254"/>
      <c r="D25" s="254"/>
      <c r="E25" s="259">
        <f>C25-D25</f>
        <v>0</v>
      </c>
      <c r="F25" s="255" t="str">
        <f>IFERROR((E25/C25)*100," ")</f>
        <v xml:space="preserve"> </v>
      </c>
    </row>
    <row r="26" spans="1:32" ht="28.5" customHeight="1">
      <c r="A26" s="6"/>
      <c r="B26" s="36" t="s">
        <v>23</v>
      </c>
      <c r="C26" s="82"/>
      <c r="D26" s="82"/>
      <c r="E26" s="54">
        <f>C26-D26</f>
        <v>0</v>
      </c>
      <c r="F26" s="85" t="str">
        <f>IFERROR((E26/C26)*100," ")</f>
        <v xml:space="preserve"> </v>
      </c>
    </row>
    <row r="27" spans="1:32" ht="28.5" customHeight="1" thickBot="1">
      <c r="A27" s="6"/>
      <c r="B27" s="37" t="s">
        <v>24</v>
      </c>
      <c r="C27" s="83"/>
      <c r="D27" s="83"/>
      <c r="E27" s="86">
        <f>C27-D27</f>
        <v>0</v>
      </c>
      <c r="F27" s="87" t="str">
        <f>IFERROR((E27/C27)*100," ")</f>
        <v xml:space="preserve"> </v>
      </c>
    </row>
    <row r="28" spans="1:32" ht="28.5" customHeight="1" thickTop="1">
      <c r="B28" s="50" t="s">
        <v>25</v>
      </c>
      <c r="C28" s="151">
        <f>C24+(ROUND(C25*0.938,0))+(ROUND(C26*1.288,0))+(ROUND(C27*1.571,0))</f>
        <v>0</v>
      </c>
      <c r="D28" s="151">
        <f>D24+(ROUND(D25*0.938,0))+(ROUND(D26*1.288,0))+(ROUND(D27*1.571,0))</f>
        <v>0</v>
      </c>
      <c r="E28" s="151">
        <f>E24+(ROUND(E25*0.938,0))+(ROUND(E26*1.288,0))+(ROUND(E27*1.571,0))</f>
        <v>0</v>
      </c>
      <c r="F28" s="84" t="str">
        <f>IFERROR((E28/C28)*100," ")</f>
        <v xml:space="preserve"> </v>
      </c>
    </row>
    <row r="29" spans="1:32" ht="28.5" customHeight="1">
      <c r="B29" s="36" t="s">
        <v>81</v>
      </c>
      <c r="C29" s="153"/>
      <c r="D29" s="153"/>
      <c r="E29" s="64"/>
      <c r="F29" s="65"/>
    </row>
    <row r="30" spans="1:32" ht="28.5" customHeight="1" thickBot="1">
      <c r="B30" s="39" t="s">
        <v>26</v>
      </c>
      <c r="C30" s="152" t="str">
        <f>IFERROR(C28/C29*10," ")</f>
        <v xml:space="preserve"> </v>
      </c>
      <c r="D30" s="152" t="str">
        <f>IFERROR(D28/D29*10," ")</f>
        <v xml:space="preserve"> </v>
      </c>
      <c r="E30" s="152" t="str">
        <f>IFERROR(C30-D30,"")</f>
        <v/>
      </c>
      <c r="F30" s="88" t="str">
        <f>IFERROR((E30/C30)*100," ")</f>
        <v xml:space="preserve"> </v>
      </c>
    </row>
    <row r="31" spans="1:32" ht="30.75" customHeight="1">
      <c r="B31" s="11"/>
      <c r="C31" s="11"/>
      <c r="D31" s="11"/>
      <c r="E31" s="11"/>
      <c r="F31" s="11"/>
      <c r="G31" s="11"/>
      <c r="H31" s="11"/>
      <c r="I31" s="11"/>
      <c r="J31" s="11"/>
      <c r="K31" s="9"/>
      <c r="L31" s="9"/>
      <c r="M31" s="9"/>
      <c r="N31" s="9"/>
      <c r="O31" s="9"/>
      <c r="P31" s="9"/>
      <c r="Q31" s="9"/>
      <c r="R31" s="10"/>
      <c r="S31" s="10"/>
      <c r="T31" s="10"/>
      <c r="U31" s="10"/>
      <c r="V31" s="10"/>
      <c r="W31" s="10"/>
    </row>
    <row r="32" spans="1:32" ht="16.5" customHeight="1">
      <c r="B32" s="68" t="s">
        <v>80</v>
      </c>
      <c r="C32" s="68"/>
      <c r="D32" s="71"/>
      <c r="E32" s="71"/>
      <c r="F32" s="71"/>
      <c r="G32" s="71"/>
      <c r="H32" s="71"/>
      <c r="I32" s="35"/>
      <c r="J32" s="35"/>
      <c r="K32" s="35"/>
      <c r="L32" s="35"/>
      <c r="M32" s="35"/>
      <c r="N32" s="35"/>
      <c r="O32" s="35"/>
      <c r="P32" s="35"/>
      <c r="Q32" s="35"/>
      <c r="R32" s="35"/>
      <c r="S32" s="35"/>
      <c r="T32" s="35"/>
      <c r="U32" s="35"/>
      <c r="V32" s="35"/>
      <c r="W32" s="35"/>
    </row>
    <row r="33" spans="2:32" ht="16.5" customHeight="1">
      <c r="B33" s="68" t="s">
        <v>128</v>
      </c>
      <c r="C33" s="68"/>
      <c r="D33" s="68"/>
      <c r="E33" s="68"/>
      <c r="F33" s="68"/>
      <c r="G33" s="68"/>
      <c r="H33" s="71"/>
      <c r="I33" s="35"/>
      <c r="J33" s="35"/>
      <c r="K33" s="35"/>
      <c r="L33" s="35"/>
      <c r="M33" s="35"/>
      <c r="N33" s="35"/>
      <c r="O33" s="35"/>
      <c r="P33" s="35"/>
      <c r="Q33" s="35"/>
      <c r="R33" s="35"/>
      <c r="S33" s="35"/>
      <c r="T33" s="35"/>
      <c r="U33" s="35"/>
      <c r="V33" s="35"/>
      <c r="W33" s="35"/>
      <c r="X33" s="35"/>
      <c r="Y33" s="35"/>
      <c r="Z33" s="35"/>
      <c r="AA33" s="35"/>
      <c r="AB33" s="35"/>
    </row>
    <row r="34" spans="2:32" ht="16.5" customHeight="1">
      <c r="B34" s="68" t="s">
        <v>243</v>
      </c>
      <c r="C34" s="68"/>
      <c r="D34" s="68"/>
      <c r="E34" s="68"/>
      <c r="F34" s="68"/>
      <c r="G34" s="68"/>
      <c r="H34" s="71"/>
      <c r="I34" s="35"/>
      <c r="J34" s="35"/>
      <c r="K34" s="35"/>
      <c r="L34" s="35"/>
      <c r="M34" s="35"/>
      <c r="N34" s="35"/>
      <c r="O34" s="35"/>
      <c r="P34" s="35"/>
      <c r="Q34" s="35"/>
      <c r="R34" s="35"/>
      <c r="S34" s="35"/>
      <c r="T34" s="35"/>
      <c r="U34" s="35"/>
      <c r="V34" s="35"/>
      <c r="W34" s="35"/>
      <c r="X34" s="35"/>
      <c r="Y34" s="35"/>
      <c r="Z34" s="35"/>
      <c r="AA34" s="35"/>
      <c r="AB34" s="35"/>
    </row>
    <row r="35" spans="2:32" ht="16.5" customHeight="1">
      <c r="B35" s="68" t="s">
        <v>217</v>
      </c>
      <c r="C35" s="68"/>
      <c r="D35" s="68"/>
      <c r="E35" s="68"/>
      <c r="F35" s="68"/>
      <c r="G35" s="68"/>
      <c r="H35" s="68"/>
      <c r="I35" s="35"/>
      <c r="J35" s="35"/>
      <c r="K35" s="35"/>
      <c r="L35" s="35"/>
      <c r="M35" s="35"/>
      <c r="N35" s="35"/>
      <c r="O35" s="35"/>
      <c r="P35" s="35"/>
      <c r="Q35" s="35"/>
      <c r="R35" s="35"/>
      <c r="S35" s="35"/>
      <c r="T35" s="35"/>
      <c r="U35" s="35"/>
      <c r="V35" s="35"/>
      <c r="W35" s="35"/>
      <c r="X35" s="35"/>
      <c r="Y35" s="35"/>
      <c r="Z35" s="35"/>
      <c r="AA35" s="35"/>
      <c r="AB35" s="35"/>
      <c r="AC35" s="35"/>
      <c r="AD35" s="35"/>
      <c r="AE35" s="35"/>
      <c r="AF35" s="35"/>
    </row>
    <row r="36" spans="2:32" ht="16.5" customHeight="1">
      <c r="B36" s="68" t="s">
        <v>244</v>
      </c>
      <c r="C36" s="68"/>
      <c r="D36" s="68"/>
      <c r="E36" s="68"/>
      <c r="F36" s="68"/>
      <c r="G36" s="68"/>
      <c r="H36" s="68"/>
      <c r="I36" s="35"/>
      <c r="J36" s="35"/>
      <c r="K36" s="35"/>
      <c r="L36" s="35"/>
      <c r="M36" s="35"/>
      <c r="N36" s="35"/>
      <c r="O36" s="35"/>
      <c r="P36" s="35"/>
      <c r="Q36" s="35"/>
      <c r="R36" s="35"/>
      <c r="S36" s="35"/>
      <c r="T36" s="35"/>
      <c r="U36" s="35"/>
      <c r="V36" s="35"/>
      <c r="W36" s="35"/>
      <c r="X36" s="35"/>
      <c r="Y36" s="35"/>
      <c r="Z36" s="35"/>
      <c r="AA36" s="35"/>
      <c r="AB36" s="35"/>
      <c r="AC36" s="35"/>
      <c r="AD36" s="35"/>
      <c r="AE36" s="35"/>
      <c r="AF36" s="35"/>
    </row>
    <row r="38" spans="2:32" ht="14.5" thickBot="1">
      <c r="B38" s="1" t="s">
        <v>27</v>
      </c>
    </row>
    <row r="39" spans="2:32">
      <c r="B39" s="344"/>
      <c r="C39" s="350" t="s">
        <v>137</v>
      </c>
      <c r="D39" s="351"/>
      <c r="E39" s="348" t="s">
        <v>21</v>
      </c>
      <c r="F39" s="346" t="s">
        <v>22</v>
      </c>
    </row>
    <row r="40" spans="2:32" ht="14.5" thickBot="1">
      <c r="B40" s="345"/>
      <c r="C40" s="75" t="s">
        <v>135</v>
      </c>
      <c r="D40" s="75" t="s">
        <v>136</v>
      </c>
      <c r="E40" s="349"/>
      <c r="F40" s="347"/>
    </row>
    <row r="41" spans="2:32" ht="27" thickTop="1" thickBot="1">
      <c r="B41" s="76" t="s">
        <v>140</v>
      </c>
      <c r="C41" s="256"/>
      <c r="D41" s="256"/>
      <c r="E41" s="77"/>
      <c r="F41" s="78"/>
    </row>
    <row r="42" spans="2:32" ht="28.5" customHeight="1">
      <c r="B42" s="341" t="s">
        <v>28</v>
      </c>
      <c r="C42" s="260" t="str">
        <f>IFERROR(C24/$C$41,"0")</f>
        <v>0</v>
      </c>
      <c r="D42" s="260" t="str">
        <f>IFERROR(D24/$D$41,"0")</f>
        <v>0</v>
      </c>
      <c r="E42" s="258">
        <f>C42-D42</f>
        <v>0</v>
      </c>
      <c r="F42" s="89" t="str">
        <f>IFERROR((E42/C42)*100," ")</f>
        <v xml:space="preserve"> </v>
      </c>
    </row>
    <row r="43" spans="2:32" ht="28.5" customHeight="1">
      <c r="B43" s="342"/>
      <c r="C43" s="261" t="str">
        <f>IFERROR(C25/$C$41,"0")</f>
        <v>0</v>
      </c>
      <c r="D43" s="261" t="str">
        <f>IFERROR(D25/$D$41,"0")</f>
        <v>0</v>
      </c>
      <c r="E43" s="259">
        <f>C43-D43</f>
        <v>0</v>
      </c>
      <c r="F43" s="87" t="str">
        <f>IFERROR((E43/C43)*100," ")</f>
        <v xml:space="preserve"> </v>
      </c>
    </row>
    <row r="44" spans="2:32" ht="28.5" customHeight="1">
      <c r="B44" s="342"/>
      <c r="C44" s="262" t="str">
        <f>IFERROR(C26/$C$41,"0")</f>
        <v>0</v>
      </c>
      <c r="D44" s="262" t="str">
        <f>IFERROR(D26/$D$41,"0")</f>
        <v>0</v>
      </c>
      <c r="E44" s="54">
        <f>C44-D44</f>
        <v>0</v>
      </c>
      <c r="F44" s="85" t="str">
        <f>IFERROR((E44/C44)*100," ")</f>
        <v xml:space="preserve"> </v>
      </c>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row>
    <row r="45" spans="2:32" ht="28.5" customHeight="1">
      <c r="B45" s="343"/>
      <c r="C45" s="263" t="str">
        <f>IFERROR(C27/$C$41,"0")</f>
        <v>0</v>
      </c>
      <c r="D45" s="264" t="str">
        <f>IFERROR(D27/$D$41,"0")</f>
        <v>0</v>
      </c>
      <c r="E45" s="56">
        <f>C45-D45</f>
        <v>0</v>
      </c>
      <c r="F45" s="90" t="str">
        <f>IFERROR((E45/C45)*100," ")</f>
        <v xml:space="preserve"> </v>
      </c>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row>
    <row r="46" spans="2:32" ht="28.5" customHeight="1" thickBot="1">
      <c r="B46" s="67" t="s">
        <v>138</v>
      </c>
      <c r="C46" s="265">
        <f>C42+(ROUND(C43*0.938,0))+(ROUND(C44*1.288,0))/1000+(ROUND(C45*1.571,0))/1000</f>
        <v>0</v>
      </c>
      <c r="D46" s="265">
        <f>D42+(ROUND(D43*0.938,0))+(ROUND(D44*1.288,0))/1000+(ROUND(D45*1.571,0))/1000</f>
        <v>0</v>
      </c>
      <c r="E46" s="265">
        <f>E42+(ROUND(E43*0.938,0))+(ROUND(E44*1.288,0))/1000+(ROUND(E45*1.571,0))/1000</f>
        <v>0</v>
      </c>
      <c r="F46" s="88" t="str">
        <f>IFERROR((E46/C46)*100," ")</f>
        <v xml:space="preserve"> </v>
      </c>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row>
    <row r="47" spans="2:32" ht="18.75" customHeight="1">
      <c r="B47" s="43"/>
      <c r="C47" s="52"/>
      <c r="D47" s="52"/>
      <c r="E47" s="53"/>
      <c r="F47" s="74"/>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row>
    <row r="48" spans="2:32">
      <c r="B48" s="68" t="s">
        <v>82</v>
      </c>
      <c r="C48" s="68"/>
      <c r="D48" s="71"/>
      <c r="E48" s="71"/>
      <c r="F48" s="71"/>
      <c r="G48" s="71"/>
      <c r="H48" s="71"/>
      <c r="I48" s="71"/>
      <c r="J48" s="71"/>
      <c r="K48" s="71"/>
      <c r="L48" s="71"/>
      <c r="M48" s="35"/>
      <c r="N48" s="35"/>
      <c r="O48" s="35"/>
      <c r="P48" s="35"/>
      <c r="Q48" s="35"/>
      <c r="R48" s="35"/>
      <c r="S48" s="35"/>
      <c r="T48" s="35"/>
      <c r="U48" s="35"/>
      <c r="V48" s="35"/>
      <c r="W48" s="35"/>
      <c r="X48" s="35"/>
      <c r="Y48" s="35"/>
      <c r="Z48" s="35"/>
      <c r="AA48" s="35"/>
      <c r="AB48" s="35"/>
      <c r="AC48" s="35"/>
      <c r="AD48" s="35"/>
      <c r="AE48" s="35"/>
      <c r="AF48" s="35"/>
    </row>
    <row r="49" spans="1:38">
      <c r="B49" s="68" t="s">
        <v>139</v>
      </c>
      <c r="C49" s="71"/>
      <c r="D49" s="71"/>
      <c r="E49" s="71"/>
      <c r="F49" s="71"/>
      <c r="G49" s="71"/>
      <c r="H49" s="71"/>
      <c r="I49" s="71"/>
      <c r="J49" s="71"/>
      <c r="K49" s="71"/>
      <c r="L49" s="71"/>
      <c r="M49" s="35"/>
      <c r="N49" s="35"/>
      <c r="O49" s="35"/>
      <c r="P49" s="35"/>
      <c r="Q49" s="35"/>
      <c r="R49" s="35"/>
      <c r="S49" s="35"/>
      <c r="T49" s="35"/>
      <c r="U49" s="35"/>
      <c r="V49" s="35"/>
      <c r="W49" s="35"/>
      <c r="X49" s="35"/>
      <c r="Y49" s="35"/>
      <c r="Z49" s="35"/>
      <c r="AA49" s="35"/>
      <c r="AB49" s="35"/>
      <c r="AC49" s="35"/>
      <c r="AD49" s="35"/>
      <c r="AE49" s="35"/>
      <c r="AF49" s="35"/>
    </row>
    <row r="50" spans="1:38">
      <c r="B50" s="68" t="s">
        <v>242</v>
      </c>
      <c r="C50" s="71"/>
      <c r="D50" s="71"/>
      <c r="E50" s="71"/>
      <c r="F50" s="71"/>
      <c r="G50" s="71"/>
      <c r="H50" s="71"/>
      <c r="I50" s="71"/>
      <c r="J50" s="71"/>
      <c r="K50" s="71"/>
      <c r="L50" s="71"/>
      <c r="M50" s="35"/>
      <c r="N50" s="35"/>
      <c r="O50" s="35"/>
      <c r="P50" s="35"/>
      <c r="Q50" s="35"/>
      <c r="R50" s="35"/>
      <c r="S50" s="35"/>
      <c r="T50" s="35"/>
      <c r="U50" s="35"/>
      <c r="V50" s="35"/>
      <c r="W50" s="35"/>
      <c r="X50" s="35"/>
      <c r="Y50" s="35"/>
      <c r="Z50" s="35"/>
      <c r="AA50" s="35"/>
      <c r="AB50" s="35"/>
      <c r="AC50" s="35"/>
      <c r="AD50" s="35"/>
      <c r="AE50" s="35"/>
      <c r="AF50" s="35"/>
    </row>
    <row r="51" spans="1:38">
      <c r="B51" s="68" t="s">
        <v>83</v>
      </c>
      <c r="C51" s="68"/>
      <c r="D51" s="71"/>
      <c r="E51" s="71"/>
      <c r="F51" s="71"/>
      <c r="G51" s="71"/>
      <c r="H51" s="71"/>
      <c r="I51" s="71"/>
      <c r="J51" s="71"/>
      <c r="K51" s="71"/>
      <c r="L51" s="71"/>
      <c r="M51" s="35"/>
      <c r="N51" s="35"/>
      <c r="O51" s="35"/>
      <c r="P51" s="35"/>
      <c r="Q51" s="35"/>
      <c r="R51" s="35"/>
      <c r="S51" s="35"/>
      <c r="T51" s="35"/>
      <c r="U51" s="35"/>
      <c r="V51" s="35"/>
      <c r="W51" s="35"/>
      <c r="X51" s="35"/>
      <c r="Y51" s="35"/>
      <c r="Z51" s="35"/>
      <c r="AA51" s="35"/>
      <c r="AB51" s="35"/>
      <c r="AC51" s="35"/>
      <c r="AD51" s="35"/>
      <c r="AE51" s="35"/>
      <c r="AF51" s="35"/>
    </row>
    <row r="52" spans="1:38">
      <c r="B52" s="68" t="s">
        <v>84</v>
      </c>
      <c r="C52" s="68"/>
      <c r="D52" s="71"/>
      <c r="E52" s="71"/>
      <c r="F52" s="71"/>
      <c r="G52" s="71"/>
      <c r="H52" s="71"/>
      <c r="I52" s="71"/>
      <c r="J52" s="71"/>
      <c r="K52" s="71"/>
      <c r="L52" s="71"/>
      <c r="M52" s="35"/>
      <c r="N52" s="35"/>
      <c r="O52" s="35"/>
      <c r="P52" s="35"/>
      <c r="Q52" s="35"/>
      <c r="R52" s="35"/>
      <c r="S52" s="35"/>
      <c r="T52" s="35"/>
      <c r="U52" s="35"/>
      <c r="V52" s="35"/>
      <c r="W52" s="35"/>
      <c r="X52" s="35"/>
      <c r="Y52" s="35"/>
      <c r="Z52" s="35"/>
      <c r="AA52" s="35"/>
      <c r="AB52" s="35"/>
      <c r="AC52" s="35"/>
      <c r="AD52" s="35"/>
      <c r="AE52" s="35"/>
      <c r="AF52" s="35"/>
      <c r="AG52" s="6"/>
      <c r="AH52" s="6"/>
      <c r="AI52" s="6"/>
      <c r="AJ52" s="6"/>
      <c r="AK52" s="6"/>
      <c r="AL52" s="6"/>
    </row>
    <row r="53" spans="1:38" ht="14.25" customHeight="1">
      <c r="B53" s="68" t="s">
        <v>241</v>
      </c>
      <c r="C53" s="68"/>
      <c r="D53" s="68"/>
      <c r="E53" s="68"/>
      <c r="F53" s="68"/>
      <c r="G53" s="68"/>
      <c r="H53" s="68"/>
      <c r="I53" s="68"/>
      <c r="J53" s="68"/>
      <c r="K53" s="68"/>
      <c r="L53" s="68"/>
      <c r="M53" s="35"/>
      <c r="N53" s="35"/>
      <c r="O53" s="35"/>
      <c r="P53" s="35"/>
      <c r="Q53" s="35"/>
      <c r="R53" s="35"/>
      <c r="S53" s="35"/>
      <c r="T53" s="35"/>
      <c r="U53" s="35"/>
      <c r="V53" s="35"/>
      <c r="W53" s="35"/>
      <c r="X53" s="35"/>
      <c r="Y53" s="35"/>
      <c r="Z53" s="35"/>
      <c r="AA53" s="35"/>
      <c r="AB53" s="35"/>
      <c r="AC53" s="35"/>
      <c r="AD53" s="35"/>
      <c r="AE53" s="35"/>
      <c r="AF53" s="35"/>
      <c r="AG53" s="6"/>
      <c r="AH53" s="6"/>
      <c r="AI53" s="6"/>
      <c r="AJ53" s="6"/>
      <c r="AK53" s="6"/>
      <c r="AL53" s="6"/>
    </row>
    <row r="54" spans="1:38" ht="14.25" customHeight="1">
      <c r="B54" s="68" t="s">
        <v>243</v>
      </c>
      <c r="C54" s="68"/>
      <c r="D54" s="68"/>
      <c r="E54" s="68"/>
      <c r="F54" s="68"/>
      <c r="G54" s="68"/>
      <c r="H54" s="68"/>
      <c r="I54" s="68"/>
      <c r="J54" s="68"/>
      <c r="K54" s="68"/>
      <c r="L54" s="68"/>
      <c r="M54" s="35"/>
      <c r="N54" s="35"/>
      <c r="O54" s="35"/>
      <c r="P54" s="35"/>
      <c r="Q54" s="35"/>
      <c r="R54" s="35"/>
      <c r="S54" s="35"/>
      <c r="T54" s="35"/>
      <c r="U54" s="35"/>
      <c r="V54" s="35"/>
      <c r="W54" s="35"/>
      <c r="X54" s="35"/>
      <c r="Y54" s="35"/>
      <c r="Z54" s="35"/>
      <c r="AA54" s="35"/>
      <c r="AB54" s="35"/>
      <c r="AC54" s="35"/>
      <c r="AD54" s="35"/>
      <c r="AE54" s="35"/>
      <c r="AF54" s="35"/>
      <c r="AG54" s="6"/>
      <c r="AH54" s="6"/>
      <c r="AI54" s="6"/>
      <c r="AJ54" s="6"/>
      <c r="AK54" s="6"/>
      <c r="AL54" s="6"/>
    </row>
    <row r="55" spans="1:38">
      <c r="B55" s="34"/>
      <c r="C55" s="34"/>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6"/>
      <c r="AH55" s="6"/>
      <c r="AI55" s="6"/>
      <c r="AJ55" s="6"/>
      <c r="AK55" s="6"/>
      <c r="AL55" s="6"/>
    </row>
    <row r="56" spans="1:38" ht="22.5" customHeight="1" thickBot="1">
      <c r="B56" s="1" t="s">
        <v>29</v>
      </c>
      <c r="AG56" s="6"/>
      <c r="AH56" s="6"/>
      <c r="AI56" s="6"/>
      <c r="AJ56" s="6"/>
      <c r="AK56" s="6"/>
      <c r="AL56" s="6"/>
    </row>
    <row r="57" spans="1:38" ht="26">
      <c r="B57" s="51" t="s">
        <v>79</v>
      </c>
      <c r="C57" s="46" t="s">
        <v>86</v>
      </c>
      <c r="D57" s="46" t="s">
        <v>87</v>
      </c>
      <c r="E57" s="48" t="s">
        <v>85</v>
      </c>
    </row>
    <row r="58" spans="1:38" ht="20.5">
      <c r="B58" s="66" t="s">
        <v>141</v>
      </c>
      <c r="C58" s="91"/>
      <c r="D58" s="91"/>
      <c r="E58" s="85" t="str">
        <f>IFERROR((D58/C58)*100," ")</f>
        <v xml:space="preserve"> </v>
      </c>
    </row>
    <row r="59" spans="1:38" ht="22.5" customHeight="1">
      <c r="B59" s="36" t="s">
        <v>23</v>
      </c>
      <c r="C59" s="91"/>
      <c r="D59" s="91"/>
      <c r="E59" s="85" t="str">
        <f>IFERROR((D59/C59)*100," ")</f>
        <v xml:space="preserve"> </v>
      </c>
    </row>
    <row r="60" spans="1:38" ht="22.5" customHeight="1" thickBot="1">
      <c r="B60" s="39" t="s">
        <v>24</v>
      </c>
      <c r="C60" s="92"/>
      <c r="D60" s="92"/>
      <c r="E60" s="88" t="str">
        <f>IFERROR((D60/C60)*100," ")</f>
        <v xml:space="preserve"> </v>
      </c>
    </row>
    <row r="61" spans="1:38">
      <c r="B61" s="12"/>
      <c r="C61" s="11"/>
      <c r="D61" s="11"/>
      <c r="E61" s="11"/>
      <c r="F61" s="11"/>
    </row>
    <row r="62" spans="1:38" s="6" customFormat="1" ht="15.75" customHeight="1">
      <c r="A62" s="1"/>
      <c r="B62" s="68" t="s">
        <v>104</v>
      </c>
      <c r="C62" s="68"/>
      <c r="D62" s="71"/>
      <c r="E62" s="71"/>
      <c r="F62" s="71"/>
      <c r="G62" s="16"/>
      <c r="H62" s="16"/>
      <c r="I62" s="16"/>
      <c r="J62" s="16"/>
      <c r="K62" s="16"/>
      <c r="L62" s="16"/>
    </row>
    <row r="63" spans="1:38" s="6" customFormat="1" ht="15.75" customHeight="1">
      <c r="A63" s="1"/>
      <c r="B63" s="320" t="s">
        <v>129</v>
      </c>
      <c r="C63" s="321"/>
      <c r="D63" s="321"/>
      <c r="E63" s="321"/>
      <c r="F63" s="321"/>
      <c r="G63" s="321"/>
      <c r="H63" s="321"/>
      <c r="I63" s="321"/>
      <c r="J63" s="321"/>
      <c r="K63" s="321"/>
      <c r="L63" s="321"/>
      <c r="M63" s="35"/>
      <c r="N63" s="35"/>
      <c r="O63" s="35"/>
      <c r="P63" s="35"/>
      <c r="Q63" s="35"/>
      <c r="R63" s="35"/>
      <c r="S63" s="35"/>
      <c r="T63" s="35"/>
      <c r="U63" s="35"/>
      <c r="V63" s="35"/>
      <c r="W63" s="35"/>
      <c r="X63" s="35"/>
      <c r="Y63" s="35"/>
      <c r="Z63" s="35"/>
      <c r="AA63" s="35"/>
      <c r="AB63" s="35"/>
      <c r="AC63" s="35"/>
      <c r="AD63" s="35"/>
      <c r="AE63" s="35"/>
      <c r="AF63" s="35"/>
    </row>
    <row r="64" spans="1:38" s="6" customFormat="1" ht="15.75" customHeight="1">
      <c r="A64" s="1"/>
      <c r="B64" s="69" t="s">
        <v>245</v>
      </c>
      <c r="C64" s="69"/>
      <c r="D64" s="69"/>
      <c r="E64" s="69"/>
      <c r="F64" s="69"/>
      <c r="G64" s="69"/>
      <c r="H64" s="69"/>
      <c r="I64" s="69"/>
      <c r="J64" s="69"/>
      <c r="K64" s="69"/>
      <c r="L64" s="69"/>
      <c r="M64" s="35"/>
      <c r="N64" s="35"/>
      <c r="O64" s="35"/>
      <c r="P64" s="35"/>
      <c r="Q64" s="35"/>
      <c r="R64" s="35"/>
      <c r="S64" s="35"/>
      <c r="T64" s="35"/>
      <c r="U64" s="35"/>
      <c r="V64" s="35"/>
      <c r="W64" s="35"/>
      <c r="X64" s="35"/>
      <c r="Y64" s="35"/>
      <c r="Z64" s="35"/>
      <c r="AA64" s="35"/>
      <c r="AB64" s="35"/>
      <c r="AC64" s="35"/>
      <c r="AD64" s="35"/>
      <c r="AE64" s="35"/>
      <c r="AF64" s="35"/>
    </row>
    <row r="65" spans="1:11">
      <c r="B65" s="13" t="s">
        <v>30</v>
      </c>
    </row>
    <row r="66" spans="1:11" ht="17.25" customHeight="1"/>
    <row r="67" spans="1:11" ht="22.5" customHeight="1" thickBot="1">
      <c r="B67" s="1" t="s">
        <v>31</v>
      </c>
    </row>
    <row r="68" spans="1:11" ht="18.75" customHeight="1">
      <c r="A68" s="57"/>
      <c r="B68" s="93" t="s">
        <v>32</v>
      </c>
      <c r="C68" s="94" t="s">
        <v>33</v>
      </c>
      <c r="D68" s="95" t="s">
        <v>34</v>
      </c>
      <c r="E68" s="318" t="s">
        <v>35</v>
      </c>
      <c r="F68" s="340"/>
      <c r="G68" s="96" t="s">
        <v>36</v>
      </c>
      <c r="H68" s="97"/>
      <c r="I68" s="97"/>
      <c r="J68" s="98"/>
      <c r="K68" s="99"/>
    </row>
    <row r="69" spans="1:11" ht="14.5" thickBot="1">
      <c r="B69" s="100"/>
      <c r="C69" s="100"/>
      <c r="D69" s="101"/>
      <c r="E69" s="102" t="s">
        <v>37</v>
      </c>
      <c r="F69" s="102" t="s">
        <v>44</v>
      </c>
      <c r="G69" s="101" t="s">
        <v>38</v>
      </c>
      <c r="H69" s="101" t="s">
        <v>38</v>
      </c>
      <c r="I69" s="101" t="s">
        <v>38</v>
      </c>
      <c r="J69" s="103" t="s">
        <v>39</v>
      </c>
      <c r="K69" s="99"/>
    </row>
    <row r="70" spans="1:11" ht="14.5" thickTop="1">
      <c r="B70" s="322"/>
      <c r="C70" s="322"/>
      <c r="D70" s="324"/>
      <c r="E70" s="55"/>
      <c r="F70" s="55"/>
      <c r="G70" s="330"/>
      <c r="H70" s="330"/>
      <c r="I70" s="330"/>
      <c r="J70" s="104"/>
      <c r="K70" s="99"/>
    </row>
    <row r="71" spans="1:11">
      <c r="B71" s="322"/>
      <c r="C71" s="322"/>
      <c r="D71" s="325"/>
      <c r="E71" s="54"/>
      <c r="F71" s="54"/>
      <c r="G71" s="328"/>
      <c r="H71" s="328"/>
      <c r="I71" s="328"/>
      <c r="J71" s="105"/>
      <c r="K71" s="99"/>
    </row>
    <row r="72" spans="1:11">
      <c r="B72" s="322"/>
      <c r="C72" s="322"/>
      <c r="D72" s="325"/>
      <c r="E72" s="56"/>
      <c r="F72" s="56"/>
      <c r="G72" s="328"/>
      <c r="H72" s="328"/>
      <c r="I72" s="328"/>
      <c r="J72" s="105"/>
      <c r="K72" s="99"/>
    </row>
    <row r="73" spans="1:11">
      <c r="B73" s="323"/>
      <c r="C73" s="323"/>
      <c r="D73" s="326"/>
      <c r="E73" s="62">
        <f>E70+ROUND(E71*1.299,0)+ROUND(E72*1.56,0)</f>
        <v>0</v>
      </c>
      <c r="F73" s="62">
        <f>F70+ROUND(F71*1.299,0)+ROUND(F72*1.56,0)</f>
        <v>0</v>
      </c>
      <c r="G73" s="329"/>
      <c r="H73" s="329"/>
      <c r="I73" s="329"/>
      <c r="J73" s="106"/>
      <c r="K73" s="99"/>
    </row>
    <row r="74" spans="1:11">
      <c r="A74" s="4"/>
      <c r="B74" s="322"/>
      <c r="C74" s="322"/>
      <c r="D74" s="324"/>
      <c r="E74" s="55"/>
      <c r="F74" s="55"/>
      <c r="G74" s="327"/>
      <c r="H74" s="327"/>
      <c r="I74" s="327"/>
      <c r="J74" s="107"/>
      <c r="K74" s="99"/>
    </row>
    <row r="75" spans="1:11" ht="14.25" customHeight="1">
      <c r="A75" s="4"/>
      <c r="B75" s="322"/>
      <c r="C75" s="322"/>
      <c r="D75" s="325"/>
      <c r="E75" s="54"/>
      <c r="F75" s="54"/>
      <c r="G75" s="328"/>
      <c r="H75" s="328"/>
      <c r="I75" s="328"/>
      <c r="J75" s="105"/>
      <c r="K75" s="99"/>
    </row>
    <row r="76" spans="1:11">
      <c r="A76" s="4"/>
      <c r="B76" s="322"/>
      <c r="C76" s="322"/>
      <c r="D76" s="325"/>
      <c r="E76" s="56"/>
      <c r="F76" s="56"/>
      <c r="G76" s="328"/>
      <c r="H76" s="328"/>
      <c r="I76" s="328"/>
      <c r="J76" s="105"/>
      <c r="K76" s="99"/>
    </row>
    <row r="77" spans="1:11">
      <c r="A77" s="4"/>
      <c r="B77" s="323"/>
      <c r="C77" s="323"/>
      <c r="D77" s="326"/>
      <c r="E77" s="62">
        <f>E74+ROUND(E75*1.299,0)+ROUND(E76*1.56,0)</f>
        <v>0</v>
      </c>
      <c r="F77" s="62">
        <f>F74+ROUND(F75*1.299,0)+ROUND(F76*1.56,0)</f>
        <v>0</v>
      </c>
      <c r="G77" s="329"/>
      <c r="H77" s="329"/>
      <c r="I77" s="329"/>
      <c r="J77" s="106"/>
      <c r="K77" s="99"/>
    </row>
    <row r="78" spans="1:11">
      <c r="A78" s="4"/>
      <c r="B78" s="322"/>
      <c r="C78" s="322"/>
      <c r="D78" s="324"/>
      <c r="E78" s="55"/>
      <c r="F78" s="55"/>
      <c r="G78" s="327"/>
      <c r="H78" s="327"/>
      <c r="I78" s="327"/>
      <c r="J78" s="107"/>
      <c r="K78" s="99"/>
    </row>
    <row r="79" spans="1:11">
      <c r="B79" s="322"/>
      <c r="C79" s="322"/>
      <c r="D79" s="325"/>
      <c r="E79" s="54"/>
      <c r="F79" s="54"/>
      <c r="G79" s="328"/>
      <c r="H79" s="328"/>
      <c r="I79" s="328"/>
      <c r="J79" s="105"/>
      <c r="K79" s="99"/>
    </row>
    <row r="80" spans="1:11">
      <c r="A80" s="4"/>
      <c r="B80" s="322"/>
      <c r="C80" s="322"/>
      <c r="D80" s="325"/>
      <c r="E80" s="56"/>
      <c r="F80" s="56"/>
      <c r="G80" s="328"/>
      <c r="H80" s="328"/>
      <c r="I80" s="328"/>
      <c r="J80" s="105"/>
      <c r="K80" s="99"/>
    </row>
    <row r="81" spans="1:32">
      <c r="A81" s="4"/>
      <c r="B81" s="323"/>
      <c r="C81" s="323"/>
      <c r="D81" s="326"/>
      <c r="E81" s="62">
        <f>E78+ROUND(E79*1.299,0)+ROUND(E80*1.56,0)</f>
        <v>0</v>
      </c>
      <c r="F81" s="62">
        <f>F78+ROUND(F79*1.299,0)+ROUND(F80*1.56,0)</f>
        <v>0</v>
      </c>
      <c r="G81" s="329"/>
      <c r="H81" s="329"/>
      <c r="I81" s="329"/>
      <c r="J81" s="106"/>
      <c r="K81" s="99"/>
    </row>
    <row r="82" spans="1:32">
      <c r="A82" s="4"/>
      <c r="B82" s="322"/>
      <c r="C82" s="322"/>
      <c r="D82" s="324"/>
      <c r="E82" s="55"/>
      <c r="F82" s="55"/>
      <c r="G82" s="327"/>
      <c r="H82" s="327"/>
      <c r="I82" s="327"/>
      <c r="J82" s="107"/>
      <c r="K82" s="99"/>
    </row>
    <row r="83" spans="1:32" ht="18.75" customHeight="1">
      <c r="B83" s="322"/>
      <c r="C83" s="322"/>
      <c r="D83" s="325"/>
      <c r="E83" s="54"/>
      <c r="F83" s="54"/>
      <c r="G83" s="328"/>
      <c r="H83" s="328"/>
      <c r="I83" s="328"/>
      <c r="J83" s="105"/>
      <c r="K83" s="99"/>
    </row>
    <row r="84" spans="1:32" ht="18.75" customHeight="1">
      <c r="A84" s="4"/>
      <c r="B84" s="322"/>
      <c r="C84" s="322"/>
      <c r="D84" s="325"/>
      <c r="E84" s="56"/>
      <c r="F84" s="56"/>
      <c r="G84" s="328"/>
      <c r="H84" s="328"/>
      <c r="I84" s="328"/>
      <c r="J84" s="105"/>
      <c r="K84" s="99"/>
    </row>
    <row r="85" spans="1:32" ht="19.5" customHeight="1" thickBot="1">
      <c r="A85" s="4"/>
      <c r="B85" s="322"/>
      <c r="C85" s="322"/>
      <c r="D85" s="326"/>
      <c r="E85" s="108">
        <f>E82+ROUND(E83*1.299,0)+ROUND(E84*1.56,0)</f>
        <v>0</v>
      </c>
      <c r="F85" s="108">
        <f>F82+ROUND(F83*1.299,0)+ROUND(F84*1.56,0)</f>
        <v>0</v>
      </c>
      <c r="G85" s="335"/>
      <c r="H85" s="335"/>
      <c r="I85" s="335"/>
      <c r="J85" s="109"/>
      <c r="K85" s="99"/>
    </row>
    <row r="86" spans="1:32" ht="14.5" thickTop="1">
      <c r="A86" s="4"/>
      <c r="B86" s="110"/>
      <c r="C86" s="110" t="s">
        <v>40</v>
      </c>
      <c r="D86" s="111">
        <f>SUM(D70:D85)/100</f>
        <v>0</v>
      </c>
      <c r="E86" s="112">
        <f>SUM(E73,E77,E81,E85)</f>
        <v>0</v>
      </c>
      <c r="F86" s="112">
        <f>SUM(F73,F77,F81,F85)</f>
        <v>0</v>
      </c>
      <c r="G86" s="113">
        <f>SUM(G70:G85)</f>
        <v>0</v>
      </c>
      <c r="H86" s="113">
        <f>SUM(H70:H85)</f>
        <v>0</v>
      </c>
      <c r="I86" s="113">
        <f>SUM(I70:I85)</f>
        <v>0</v>
      </c>
      <c r="J86" s="114"/>
      <c r="K86" s="99"/>
    </row>
    <row r="87" spans="1:32" ht="14.5" thickBot="1">
      <c r="A87" s="4"/>
      <c r="B87" s="115"/>
      <c r="C87" s="116" t="s">
        <v>26</v>
      </c>
      <c r="D87" s="117"/>
      <c r="E87" s="118" t="str">
        <f>IFERROR(E86/($D$86*10)," ")</f>
        <v xml:space="preserve"> </v>
      </c>
      <c r="F87" s="118" t="str">
        <f>IFERROR(F86/($D$86*10)," ")</f>
        <v xml:space="preserve"> </v>
      </c>
      <c r="G87" s="119"/>
      <c r="H87" s="119"/>
      <c r="I87" s="119"/>
      <c r="J87" s="120"/>
      <c r="K87" s="99"/>
    </row>
    <row r="88" spans="1:32">
      <c r="B88" s="12"/>
      <c r="C88" s="11"/>
      <c r="D88" s="11"/>
      <c r="E88" s="11"/>
      <c r="F88" s="11"/>
      <c r="G88" s="11"/>
      <c r="H88" s="11"/>
      <c r="I88" s="14"/>
      <c r="J88" s="14"/>
      <c r="K88" s="14"/>
      <c r="L88" s="14"/>
    </row>
    <row r="89" spans="1:32">
      <c r="A89" s="4"/>
      <c r="B89" s="68" t="s">
        <v>88</v>
      </c>
      <c r="C89" s="34"/>
      <c r="D89" s="35"/>
      <c r="E89" s="35"/>
      <c r="F89" s="35"/>
      <c r="G89" s="35"/>
      <c r="H89" s="35"/>
      <c r="I89" s="35"/>
      <c r="J89" s="35"/>
      <c r="K89" s="35"/>
      <c r="L89" s="35"/>
    </row>
    <row r="90" spans="1:32">
      <c r="A90" s="4"/>
      <c r="B90" s="68" t="s">
        <v>89</v>
      </c>
      <c r="C90" s="34"/>
      <c r="D90" s="35"/>
      <c r="E90" s="35"/>
      <c r="F90" s="35"/>
      <c r="G90" s="35"/>
      <c r="H90" s="35"/>
      <c r="I90" s="35"/>
      <c r="J90" s="35"/>
      <c r="K90" s="35"/>
      <c r="L90" s="35"/>
      <c r="M90" s="14"/>
      <c r="N90" s="14"/>
      <c r="O90" s="14"/>
      <c r="P90" s="14"/>
      <c r="Q90" s="14"/>
      <c r="R90" s="14"/>
      <c r="S90" s="14"/>
      <c r="T90" s="14"/>
      <c r="U90" s="15"/>
      <c r="V90" s="15"/>
      <c r="W90" s="15"/>
      <c r="X90" s="15"/>
      <c r="Y90" s="15"/>
      <c r="Z90" s="15"/>
      <c r="AA90" s="15"/>
      <c r="AB90" s="15"/>
      <c r="AC90" s="15"/>
      <c r="AD90" s="15"/>
      <c r="AE90" s="15"/>
      <c r="AF90" s="15"/>
    </row>
    <row r="91" spans="1:32">
      <c r="A91" s="4"/>
      <c r="B91" s="68" t="s">
        <v>90</v>
      </c>
      <c r="C91" s="34"/>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row>
    <row r="92" spans="1:32">
      <c r="B92" s="68" t="s">
        <v>91</v>
      </c>
      <c r="C92" s="34"/>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row>
    <row r="93" spans="1:32">
      <c r="B93" s="68" t="s">
        <v>92</v>
      </c>
      <c r="C93" s="34"/>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row>
    <row r="94" spans="1:32">
      <c r="B94" s="34"/>
      <c r="C94" s="34"/>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row>
    <row r="95" spans="1:32">
      <c r="B95" s="1" t="s">
        <v>41</v>
      </c>
      <c r="M95" s="35"/>
      <c r="N95" s="35"/>
      <c r="O95" s="35"/>
      <c r="P95" s="35"/>
      <c r="Q95" s="35"/>
      <c r="R95" s="35"/>
      <c r="S95" s="35"/>
      <c r="T95" s="35"/>
      <c r="U95" s="35"/>
      <c r="V95" s="35"/>
      <c r="W95" s="35"/>
      <c r="X95" s="35"/>
      <c r="Y95" s="35"/>
      <c r="Z95" s="35"/>
      <c r="AA95" s="35"/>
      <c r="AB95" s="35"/>
      <c r="AC95" s="35"/>
      <c r="AD95" s="35"/>
      <c r="AE95" s="35"/>
      <c r="AF95" s="35"/>
    </row>
    <row r="96" spans="1:32">
      <c r="B96" s="1" t="s">
        <v>42</v>
      </c>
      <c r="M96" s="35"/>
      <c r="N96" s="35"/>
      <c r="O96" s="35"/>
      <c r="P96" s="35"/>
      <c r="Q96" s="35"/>
      <c r="R96" s="35"/>
      <c r="S96" s="35"/>
      <c r="T96" s="35"/>
      <c r="U96" s="35"/>
      <c r="V96" s="35"/>
      <c r="W96" s="35"/>
      <c r="X96" s="35"/>
      <c r="Y96" s="35"/>
      <c r="Z96" s="35"/>
      <c r="AA96" s="35"/>
      <c r="AB96" s="35"/>
      <c r="AC96" s="35"/>
      <c r="AD96" s="35"/>
      <c r="AE96" s="35"/>
      <c r="AF96" s="35"/>
    </row>
    <row r="98" spans="1:14" ht="14.5" thickBot="1">
      <c r="B98" s="1" t="s">
        <v>43</v>
      </c>
    </row>
    <row r="99" spans="1:14" ht="18.75" customHeight="1">
      <c r="B99" s="93" t="s">
        <v>32</v>
      </c>
      <c r="C99" s="94" t="s">
        <v>33</v>
      </c>
      <c r="D99" s="95" t="s">
        <v>34</v>
      </c>
      <c r="E99" s="318" t="s">
        <v>35</v>
      </c>
      <c r="F99" s="340"/>
      <c r="G99" s="318" t="s">
        <v>93</v>
      </c>
      <c r="H99" s="340"/>
      <c r="I99" s="96" t="s">
        <v>36</v>
      </c>
      <c r="J99" s="97"/>
      <c r="K99" s="97"/>
      <c r="L99" s="98"/>
    </row>
    <row r="100" spans="1:14" ht="14.5" thickBot="1">
      <c r="B100" s="100"/>
      <c r="C100" s="100"/>
      <c r="D100" s="101"/>
      <c r="E100" s="102" t="s">
        <v>37</v>
      </c>
      <c r="F100" s="102" t="s">
        <v>44</v>
      </c>
      <c r="G100" s="102" t="s">
        <v>37</v>
      </c>
      <c r="H100" s="102" t="s">
        <v>44</v>
      </c>
      <c r="I100" s="101" t="s">
        <v>38</v>
      </c>
      <c r="J100" s="101" t="s">
        <v>38</v>
      </c>
      <c r="K100" s="101" t="s">
        <v>38</v>
      </c>
      <c r="L100" s="103" t="s">
        <v>39</v>
      </c>
    </row>
    <row r="101" spans="1:14" ht="14.5" thickTop="1">
      <c r="B101" s="322"/>
      <c r="C101" s="322"/>
      <c r="D101" s="324"/>
      <c r="E101" s="55"/>
      <c r="F101" s="55"/>
      <c r="G101" s="331"/>
      <c r="H101" s="331"/>
      <c r="I101" s="330"/>
      <c r="J101" s="330"/>
      <c r="K101" s="121"/>
      <c r="L101" s="104"/>
    </row>
    <row r="102" spans="1:14">
      <c r="B102" s="322"/>
      <c r="C102" s="322"/>
      <c r="D102" s="325"/>
      <c r="E102" s="54"/>
      <c r="F102" s="54"/>
      <c r="G102" s="332"/>
      <c r="H102" s="332"/>
      <c r="I102" s="328"/>
      <c r="J102" s="328"/>
      <c r="K102" s="122"/>
      <c r="L102" s="105"/>
    </row>
    <row r="103" spans="1:14">
      <c r="B103" s="322"/>
      <c r="C103" s="322"/>
      <c r="D103" s="325"/>
      <c r="E103" s="56"/>
      <c r="F103" s="56"/>
      <c r="G103" s="332"/>
      <c r="H103" s="332"/>
      <c r="I103" s="328"/>
      <c r="J103" s="328"/>
      <c r="K103" s="122"/>
      <c r="L103" s="105"/>
    </row>
    <row r="104" spans="1:14" ht="14.5" thickBot="1">
      <c r="B104" s="323"/>
      <c r="C104" s="323"/>
      <c r="D104" s="326"/>
      <c r="E104" s="62">
        <f>IFERROR(SUM(E101,ROUND(E102*1.299,0),ROUND(E103*1.56,0))," ")</f>
        <v>0</v>
      </c>
      <c r="F104" s="62">
        <f>IFERROR(SUM(F101,ROUND(F102*1.299,0),ROUND(F103*1.56,0))," ")</f>
        <v>0</v>
      </c>
      <c r="G104" s="123" t="str">
        <f>IFERROR(E104/G101," ")</f>
        <v xml:space="preserve"> </v>
      </c>
      <c r="H104" s="123" t="str">
        <f>IFERROR(F104/H101," ")</f>
        <v xml:space="preserve"> </v>
      </c>
      <c r="I104" s="329"/>
      <c r="J104" s="329"/>
      <c r="K104" s="124"/>
      <c r="L104" s="106"/>
    </row>
    <row r="105" spans="1:14" ht="14.5" thickTop="1">
      <c r="B105" s="322"/>
      <c r="C105" s="322"/>
      <c r="D105" s="324"/>
      <c r="E105" s="55"/>
      <c r="F105" s="55"/>
      <c r="G105" s="331"/>
      <c r="H105" s="331"/>
      <c r="I105" s="327"/>
      <c r="J105" s="327"/>
      <c r="K105" s="125"/>
      <c r="L105" s="107"/>
    </row>
    <row r="106" spans="1:14">
      <c r="B106" s="322"/>
      <c r="C106" s="322"/>
      <c r="D106" s="325"/>
      <c r="E106" s="54"/>
      <c r="F106" s="54"/>
      <c r="G106" s="332"/>
      <c r="H106" s="332"/>
      <c r="I106" s="328"/>
      <c r="J106" s="328"/>
      <c r="K106" s="122"/>
      <c r="L106" s="105"/>
      <c r="M106" s="4"/>
      <c r="N106" s="4"/>
    </row>
    <row r="107" spans="1:14">
      <c r="B107" s="322"/>
      <c r="C107" s="322"/>
      <c r="D107" s="325"/>
      <c r="E107" s="56"/>
      <c r="F107" s="56"/>
      <c r="G107" s="332"/>
      <c r="H107" s="332"/>
      <c r="I107" s="328"/>
      <c r="J107" s="328"/>
      <c r="K107" s="122"/>
      <c r="L107" s="105"/>
      <c r="M107" s="4"/>
      <c r="N107" s="4"/>
    </row>
    <row r="108" spans="1:14" ht="14.5" thickBot="1">
      <c r="A108" s="16"/>
      <c r="B108" s="323"/>
      <c r="C108" s="323"/>
      <c r="D108" s="326"/>
      <c r="E108" s="62">
        <f>IFERROR(SUM(E105,ROUND(E106*1.299,0),ROUND(E107*1.56,0))," ")</f>
        <v>0</v>
      </c>
      <c r="F108" s="62">
        <f>IFERROR(SUM(F105,ROUND(F106*1.299,0),ROUND(F107*1.56,0))," ")</f>
        <v>0</v>
      </c>
      <c r="G108" s="123" t="str">
        <f>IFERROR(E108/G105," ")</f>
        <v xml:space="preserve"> </v>
      </c>
      <c r="H108" s="123" t="str">
        <f>IFERROR(F108/H105," ")</f>
        <v xml:space="preserve"> </v>
      </c>
      <c r="I108" s="329"/>
      <c r="J108" s="329"/>
      <c r="K108" s="124"/>
      <c r="L108" s="106"/>
      <c r="M108" s="4"/>
      <c r="N108" s="4"/>
    </row>
    <row r="109" spans="1:14" ht="14.5" thickTop="1">
      <c r="A109" s="16"/>
      <c r="B109" s="322"/>
      <c r="C109" s="322"/>
      <c r="D109" s="324"/>
      <c r="E109" s="55"/>
      <c r="F109" s="55"/>
      <c r="G109" s="331"/>
      <c r="H109" s="331"/>
      <c r="I109" s="327"/>
      <c r="J109" s="327"/>
      <c r="K109" s="125"/>
      <c r="L109" s="107"/>
      <c r="M109" s="4"/>
      <c r="N109" s="4"/>
    </row>
    <row r="110" spans="1:14">
      <c r="A110" s="16"/>
      <c r="B110" s="322"/>
      <c r="C110" s="322"/>
      <c r="D110" s="325"/>
      <c r="E110" s="54"/>
      <c r="F110" s="54"/>
      <c r="G110" s="332"/>
      <c r="H110" s="332"/>
      <c r="I110" s="328"/>
      <c r="J110" s="328"/>
      <c r="K110" s="122"/>
      <c r="L110" s="105"/>
      <c r="M110" s="4"/>
      <c r="N110" s="4"/>
    </row>
    <row r="111" spans="1:14">
      <c r="A111" s="16"/>
      <c r="B111" s="322"/>
      <c r="C111" s="322"/>
      <c r="D111" s="325"/>
      <c r="E111" s="56"/>
      <c r="F111" s="56"/>
      <c r="G111" s="332"/>
      <c r="H111" s="332"/>
      <c r="I111" s="328"/>
      <c r="J111" s="328"/>
      <c r="K111" s="122"/>
      <c r="L111" s="105"/>
    </row>
    <row r="112" spans="1:14" ht="14.5" thickBot="1">
      <c r="A112" s="16"/>
      <c r="B112" s="323"/>
      <c r="C112" s="323"/>
      <c r="D112" s="326"/>
      <c r="E112" s="62">
        <f>IFERROR(SUM(E109,ROUND(E110*1.299,0),ROUND(E111*1.56,0))," ")</f>
        <v>0</v>
      </c>
      <c r="F112" s="62">
        <f>IFERROR(SUM(F109,ROUND(F110*1.299,0),ROUND(F111*1.56,0))," ")</f>
        <v>0</v>
      </c>
      <c r="G112" s="123" t="str">
        <f>IFERROR(E112/G109," ")</f>
        <v xml:space="preserve"> </v>
      </c>
      <c r="H112" s="123" t="str">
        <f>IFERROR(F112/H109," ")</f>
        <v xml:space="preserve"> </v>
      </c>
      <c r="I112" s="329"/>
      <c r="J112" s="329"/>
      <c r="K112" s="124"/>
      <c r="L112" s="106"/>
      <c r="M112" s="4"/>
      <c r="N112" s="4"/>
    </row>
    <row r="113" spans="1:14" s="4" customFormat="1" ht="24.75" customHeight="1" thickTop="1">
      <c r="A113" s="16"/>
      <c r="B113" s="322"/>
      <c r="C113" s="322"/>
      <c r="D113" s="324"/>
      <c r="E113" s="55"/>
      <c r="F113" s="55"/>
      <c r="G113" s="331"/>
      <c r="H113" s="331"/>
      <c r="I113" s="327"/>
      <c r="J113" s="327"/>
      <c r="K113" s="125"/>
      <c r="L113" s="107"/>
    </row>
    <row r="114" spans="1:14" s="4" customFormat="1" ht="24.75" customHeight="1">
      <c r="A114" s="16"/>
      <c r="B114" s="322"/>
      <c r="C114" s="322"/>
      <c r="D114" s="325"/>
      <c r="E114" s="54"/>
      <c r="F114" s="54"/>
      <c r="G114" s="332"/>
      <c r="H114" s="332"/>
      <c r="I114" s="328"/>
      <c r="J114" s="328"/>
      <c r="K114" s="122"/>
      <c r="L114" s="105"/>
    </row>
    <row r="115" spans="1:14" s="4" customFormat="1" ht="22.5" customHeight="1">
      <c r="A115" s="16"/>
      <c r="B115" s="322"/>
      <c r="C115" s="322"/>
      <c r="D115" s="325"/>
      <c r="E115" s="56"/>
      <c r="F115" s="56"/>
      <c r="G115" s="332"/>
      <c r="H115" s="332"/>
      <c r="I115" s="328"/>
      <c r="J115" s="328"/>
      <c r="K115" s="122"/>
      <c r="L115" s="105"/>
      <c r="M115" s="1"/>
      <c r="N115" s="1"/>
    </row>
    <row r="116" spans="1:14" s="4" customFormat="1" ht="22.5" customHeight="1" thickBot="1">
      <c r="A116" s="16"/>
      <c r="B116" s="322"/>
      <c r="C116" s="322"/>
      <c r="D116" s="326"/>
      <c r="E116" s="62">
        <f>IFERROR(SUM(E113,ROUND(E114*1.299,0),ROUND(E115*1.56,0))," ")</f>
        <v>0</v>
      </c>
      <c r="F116" s="62">
        <f>IFERROR(SUM(F113,ROUND(F114*1.299,0),ROUND(F115*1.56,0))," ")</f>
        <v>0</v>
      </c>
      <c r="G116" s="123" t="str">
        <f>IFERROR(E116/G113," ")</f>
        <v xml:space="preserve"> </v>
      </c>
      <c r="H116" s="123" t="str">
        <f>IFERROR(F116/H113," ")</f>
        <v xml:space="preserve"> </v>
      </c>
      <c r="I116" s="335"/>
      <c r="J116" s="335"/>
      <c r="K116" s="126"/>
      <c r="L116" s="109"/>
    </row>
    <row r="117" spans="1:14" s="4" customFormat="1" ht="22.5" customHeight="1" thickTop="1">
      <c r="A117" s="16"/>
      <c r="B117" s="110"/>
      <c r="C117" s="110" t="s">
        <v>40</v>
      </c>
      <c r="D117" s="111">
        <f>SUM(D101:D116)/100</f>
        <v>0</v>
      </c>
      <c r="E117" s="112">
        <f>IFERROR(SUM(E104,E108,E112,E116)," ")</f>
        <v>0</v>
      </c>
      <c r="F117" s="112">
        <f>IFERROR(SUM(F104,F108,F112,F116)," ")</f>
        <v>0</v>
      </c>
      <c r="G117" s="127">
        <f>IFERROR(SUM(G101,G105,G109,G113)," ")</f>
        <v>0</v>
      </c>
      <c r="H117" s="127">
        <f>IFERROR(SUM(H101,H105,H109,H113)," ")</f>
        <v>0</v>
      </c>
      <c r="I117" s="113">
        <f>SUM(I101:I116)</f>
        <v>0</v>
      </c>
      <c r="J117" s="113">
        <f>SUM(J101:J116)</f>
        <v>0</v>
      </c>
      <c r="K117" s="113">
        <f>SUM(K101:K116)</f>
        <v>0</v>
      </c>
      <c r="L117" s="114"/>
    </row>
    <row r="118" spans="1:14" ht="22.5" customHeight="1" thickBot="1">
      <c r="A118" s="16"/>
      <c r="B118" s="115"/>
      <c r="C118" s="116" t="s">
        <v>26</v>
      </c>
      <c r="D118" s="117"/>
      <c r="E118" s="118" t="str">
        <f>IFERROR(E117/(D117*10)," ")</f>
        <v xml:space="preserve"> </v>
      </c>
      <c r="F118" s="118" t="str">
        <f>IFERROR(F117/(E117*10)," ")</f>
        <v xml:space="preserve"> </v>
      </c>
      <c r="G118" s="128" t="str">
        <f>IFERROR((E118/G117)," ")</f>
        <v xml:space="preserve"> </v>
      </c>
      <c r="H118" s="128" t="str">
        <f>IFERROR((F118/H117)," ")</f>
        <v xml:space="preserve"> </v>
      </c>
      <c r="I118" s="119"/>
      <c r="J118" s="119"/>
      <c r="K118" s="119"/>
      <c r="L118" s="120"/>
      <c r="M118" s="4"/>
      <c r="N118" s="4"/>
    </row>
    <row r="119" spans="1:14" s="4" customFormat="1" ht="22.5" customHeight="1">
      <c r="A119" s="16"/>
    </row>
    <row r="120" spans="1:14" s="4" customFormat="1" ht="13">
      <c r="A120" s="16"/>
      <c r="B120" s="68" t="s">
        <v>88</v>
      </c>
    </row>
    <row r="121" spans="1:14" s="4" customFormat="1" ht="22.5" customHeight="1">
      <c r="A121" s="16"/>
      <c r="B121" s="68" t="s">
        <v>94</v>
      </c>
      <c r="C121" s="11"/>
      <c r="D121" s="11"/>
      <c r="E121" s="11"/>
      <c r="F121" s="11"/>
      <c r="G121" s="17"/>
      <c r="H121" s="17"/>
      <c r="I121" s="17"/>
      <c r="J121" s="17"/>
    </row>
    <row r="122" spans="1:14" ht="22.5" customHeight="1">
      <c r="A122" s="16"/>
      <c r="B122" s="68" t="s">
        <v>95</v>
      </c>
      <c r="C122" s="34"/>
      <c r="D122" s="35"/>
      <c r="E122" s="35"/>
      <c r="F122" s="35"/>
      <c r="G122" s="35"/>
      <c r="H122" s="35"/>
      <c r="I122" s="35"/>
      <c r="J122" s="35"/>
      <c r="K122" s="4"/>
      <c r="L122" s="4"/>
      <c r="M122" s="4"/>
      <c r="N122" s="4"/>
    </row>
    <row r="123" spans="1:14" s="4" customFormat="1">
      <c r="A123" s="16"/>
      <c r="B123" s="68" t="s">
        <v>96</v>
      </c>
      <c r="C123" s="34"/>
      <c r="D123" s="35"/>
      <c r="E123" s="35"/>
      <c r="F123" s="35"/>
      <c r="G123" s="35"/>
      <c r="H123" s="35"/>
      <c r="I123" s="35"/>
      <c r="J123" s="35"/>
      <c r="K123" s="1"/>
      <c r="L123" s="1"/>
      <c r="M123" s="1"/>
      <c r="N123" s="1"/>
    </row>
    <row r="124" spans="1:14" s="4" customFormat="1">
      <c r="A124" s="16"/>
      <c r="B124" s="68" t="s">
        <v>97</v>
      </c>
      <c r="C124" s="34"/>
      <c r="D124" s="35"/>
      <c r="E124" s="35"/>
      <c r="F124" s="35"/>
      <c r="G124" s="35"/>
      <c r="H124" s="35"/>
      <c r="I124" s="35"/>
      <c r="J124" s="35"/>
      <c r="K124" s="1"/>
      <c r="L124" s="1"/>
      <c r="M124" s="1"/>
      <c r="N124" s="1"/>
    </row>
    <row r="125" spans="1:14" s="4" customFormat="1">
      <c r="A125" s="16"/>
      <c r="B125" s="68" t="s">
        <v>98</v>
      </c>
      <c r="C125" s="34"/>
      <c r="D125" s="35"/>
      <c r="E125" s="35"/>
      <c r="F125" s="35"/>
      <c r="G125" s="35"/>
      <c r="H125" s="35"/>
      <c r="I125" s="35"/>
      <c r="J125" s="35"/>
      <c r="K125" s="1"/>
      <c r="L125" s="1"/>
      <c r="M125" s="1"/>
      <c r="N125" s="1"/>
    </row>
    <row r="126" spans="1:14">
      <c r="A126" s="16"/>
      <c r="C126" s="34"/>
      <c r="D126" s="35"/>
      <c r="E126" s="35"/>
      <c r="F126" s="35"/>
      <c r="G126" s="35"/>
      <c r="H126" s="35"/>
      <c r="I126" s="35"/>
      <c r="J126" s="35"/>
    </row>
    <row r="127" spans="1:14" s="4" customFormat="1" ht="22.5" customHeight="1">
      <c r="A127" s="16"/>
      <c r="B127" s="1" t="s">
        <v>41</v>
      </c>
      <c r="C127" s="1"/>
      <c r="D127" s="1"/>
      <c r="E127" s="1"/>
      <c r="F127" s="1"/>
      <c r="G127" s="1"/>
      <c r="H127" s="1"/>
      <c r="I127" s="1"/>
      <c r="J127" s="1"/>
      <c r="K127" s="1"/>
      <c r="L127" s="1"/>
      <c r="M127" s="1"/>
      <c r="N127" s="1"/>
    </row>
    <row r="128" spans="1:14" s="4" customFormat="1" ht="22.5" customHeight="1">
      <c r="A128" s="16"/>
      <c r="B128" s="1" t="s">
        <v>45</v>
      </c>
      <c r="C128" s="1"/>
      <c r="D128" s="1"/>
      <c r="E128" s="1"/>
      <c r="F128" s="1"/>
      <c r="G128" s="1"/>
      <c r="H128" s="1"/>
      <c r="I128" s="1"/>
      <c r="J128" s="1"/>
      <c r="K128" s="1"/>
      <c r="L128" s="1"/>
      <c r="M128" s="1"/>
      <c r="N128" s="1"/>
    </row>
    <row r="129" spans="2:16" ht="22.5" customHeight="1"/>
    <row r="130" spans="2:16" ht="22.5" customHeight="1" thickBot="1">
      <c r="B130" s="59" t="s">
        <v>46</v>
      </c>
      <c r="C130" s="58"/>
      <c r="D130" s="58"/>
      <c r="E130" s="58"/>
      <c r="F130" s="58"/>
      <c r="G130" s="58"/>
      <c r="H130" s="58"/>
      <c r="I130" s="41"/>
      <c r="J130" s="41"/>
      <c r="K130" s="41"/>
      <c r="L130" s="41"/>
    </row>
    <row r="131" spans="2:16" ht="22.5" customHeight="1">
      <c r="B131" s="333" t="s">
        <v>32</v>
      </c>
      <c r="C131" s="336" t="s">
        <v>33</v>
      </c>
      <c r="D131" s="338" t="s">
        <v>34</v>
      </c>
      <c r="E131" s="96" t="s">
        <v>35</v>
      </c>
      <c r="F131" s="129" t="s">
        <v>103</v>
      </c>
      <c r="G131" s="318" t="s">
        <v>102</v>
      </c>
      <c r="H131" s="319"/>
      <c r="I131" s="319"/>
      <c r="J131" s="98"/>
    </row>
    <row r="132" spans="2:16" ht="22.5" customHeight="1">
      <c r="B132" s="334"/>
      <c r="C132" s="337"/>
      <c r="D132" s="339"/>
      <c r="E132" s="130" t="s">
        <v>37</v>
      </c>
      <c r="F132" s="130" t="s">
        <v>44</v>
      </c>
      <c r="G132" s="131" t="s">
        <v>38</v>
      </c>
      <c r="H132" s="131" t="s">
        <v>38</v>
      </c>
      <c r="I132" s="131" t="s">
        <v>38</v>
      </c>
      <c r="J132" s="103" t="s">
        <v>39</v>
      </c>
    </row>
    <row r="133" spans="2:16" ht="20.149999999999999" customHeight="1">
      <c r="B133" s="132"/>
      <c r="C133" s="132"/>
      <c r="D133" s="133"/>
      <c r="E133" s="62"/>
      <c r="F133" s="62"/>
      <c r="G133" s="134"/>
      <c r="H133" s="134"/>
      <c r="I133" s="135"/>
      <c r="J133" s="136"/>
    </row>
    <row r="134" spans="2:16" ht="20.149999999999999" customHeight="1">
      <c r="B134" s="132"/>
      <c r="C134" s="132"/>
      <c r="D134" s="133"/>
      <c r="E134" s="62"/>
      <c r="F134" s="62"/>
      <c r="G134" s="134"/>
      <c r="H134" s="134"/>
      <c r="I134" s="135"/>
      <c r="J134" s="136"/>
    </row>
    <row r="135" spans="2:16" ht="20.149999999999999" customHeight="1" thickBot="1">
      <c r="B135" s="132"/>
      <c r="C135" s="132"/>
      <c r="D135" s="137"/>
      <c r="E135" s="62"/>
      <c r="F135" s="62"/>
      <c r="G135" s="138"/>
      <c r="H135" s="134"/>
      <c r="I135" s="135"/>
      <c r="J135" s="136"/>
      <c r="K135" s="16"/>
    </row>
    <row r="136" spans="2:16" ht="20.149999999999999" customHeight="1" thickTop="1" thickBot="1">
      <c r="B136" s="139"/>
      <c r="C136" s="139" t="s">
        <v>40</v>
      </c>
      <c r="D136" s="140">
        <f>SUM(D133:D135)/100</f>
        <v>0</v>
      </c>
      <c r="E136" s="141">
        <f>SUM(E133,E134,E135)</f>
        <v>0</v>
      </c>
      <c r="F136" s="141">
        <f>SUM(F133,F134,F135)</f>
        <v>0</v>
      </c>
      <c r="G136" s="142">
        <f>SUM(G133:G135)</f>
        <v>0</v>
      </c>
      <c r="H136" s="142">
        <f>SUM(H133:H135)</f>
        <v>0</v>
      </c>
      <c r="I136" s="142">
        <f>SUM(I133:I135)</f>
        <v>0</v>
      </c>
      <c r="J136" s="120"/>
      <c r="K136" s="16"/>
    </row>
    <row r="137" spans="2:16" ht="14.25" customHeight="1">
      <c r="B137" s="143"/>
      <c r="C137" s="143"/>
      <c r="D137" s="144"/>
      <c r="E137" s="61"/>
      <c r="F137" s="61"/>
      <c r="G137" s="145"/>
      <c r="H137" s="145"/>
      <c r="I137" s="146"/>
      <c r="J137" s="146"/>
      <c r="K137" s="60"/>
      <c r="L137" s="44"/>
      <c r="M137" s="16"/>
    </row>
    <row r="138" spans="2:16" ht="15.75" customHeight="1">
      <c r="B138" s="68" t="s">
        <v>88</v>
      </c>
      <c r="C138" s="68"/>
      <c r="D138" s="71"/>
      <c r="E138" s="71"/>
      <c r="F138" s="71"/>
      <c r="G138" s="71"/>
      <c r="H138" s="71"/>
      <c r="I138" s="71"/>
      <c r="J138" s="71"/>
      <c r="K138" s="71"/>
      <c r="L138" s="71"/>
      <c r="M138" s="71"/>
    </row>
    <row r="139" spans="2:16" ht="15.75" customHeight="1">
      <c r="B139" s="68" t="s">
        <v>99</v>
      </c>
      <c r="C139" s="68"/>
      <c r="D139" s="71"/>
      <c r="E139" s="71"/>
      <c r="F139" s="71"/>
      <c r="G139" s="71"/>
      <c r="H139" s="71"/>
      <c r="I139" s="71"/>
      <c r="J139" s="71"/>
      <c r="K139" s="71"/>
      <c r="L139" s="71"/>
      <c r="M139" s="71"/>
    </row>
    <row r="140" spans="2:16" ht="15.75" customHeight="1">
      <c r="B140" s="68" t="s">
        <v>130</v>
      </c>
      <c r="C140" s="68"/>
      <c r="D140" s="68"/>
      <c r="E140" s="68"/>
      <c r="F140" s="68"/>
      <c r="G140" s="68"/>
      <c r="H140" s="68"/>
      <c r="I140" s="68"/>
      <c r="J140" s="68"/>
      <c r="K140" s="68"/>
      <c r="L140" s="68"/>
      <c r="M140" s="68"/>
      <c r="N140" s="16"/>
      <c r="O140" s="16"/>
      <c r="P140" s="16"/>
    </row>
    <row r="141" spans="2:16" ht="15.75" customHeight="1">
      <c r="B141" s="69" t="s">
        <v>131</v>
      </c>
      <c r="C141" s="69"/>
      <c r="D141" s="69"/>
      <c r="E141" s="69"/>
      <c r="F141" s="69"/>
      <c r="G141" s="69"/>
      <c r="H141" s="69"/>
      <c r="I141" s="69"/>
      <c r="J141" s="69"/>
      <c r="K141" s="69"/>
      <c r="L141" s="69"/>
      <c r="M141" s="69"/>
      <c r="N141" s="16"/>
      <c r="O141" s="16"/>
      <c r="P141" s="16"/>
    </row>
    <row r="142" spans="2:16" ht="15.75" customHeight="1">
      <c r="B142" s="69" t="s">
        <v>132</v>
      </c>
      <c r="C142" s="69"/>
      <c r="D142" s="69"/>
      <c r="E142" s="69"/>
      <c r="F142" s="69"/>
      <c r="G142" s="69"/>
      <c r="H142" s="69"/>
      <c r="I142" s="69"/>
      <c r="J142" s="69"/>
      <c r="K142" s="69"/>
      <c r="L142" s="69"/>
      <c r="M142" s="69"/>
      <c r="N142" s="16"/>
      <c r="O142" s="16"/>
      <c r="P142" s="16"/>
    </row>
    <row r="143" spans="2:16" ht="15.75" customHeight="1">
      <c r="B143" s="68" t="s">
        <v>100</v>
      </c>
      <c r="C143" s="68"/>
      <c r="D143" s="71"/>
      <c r="E143" s="71"/>
      <c r="F143" s="71"/>
      <c r="G143" s="71"/>
      <c r="H143" s="71"/>
      <c r="I143" s="71"/>
      <c r="J143" s="71"/>
      <c r="K143" s="71"/>
      <c r="L143" s="71"/>
      <c r="M143" s="71"/>
      <c r="N143" s="16"/>
      <c r="O143" s="16"/>
      <c r="P143" s="16"/>
    </row>
    <row r="144" spans="2:16" ht="15.75" customHeight="1">
      <c r="B144" s="68" t="s">
        <v>92</v>
      </c>
      <c r="C144" s="68"/>
      <c r="D144" s="71"/>
      <c r="E144" s="71"/>
      <c r="F144" s="71"/>
      <c r="G144" s="71"/>
      <c r="H144" s="71"/>
      <c r="I144" s="71"/>
      <c r="J144" s="71"/>
      <c r="K144" s="71"/>
      <c r="L144" s="71"/>
      <c r="M144" s="71"/>
      <c r="N144" s="16"/>
      <c r="O144" s="16"/>
      <c r="P144" s="16"/>
    </row>
    <row r="145" spans="1:35" s="16" customFormat="1" ht="15.75" customHeight="1">
      <c r="A145" s="1"/>
      <c r="B145" s="68" t="s">
        <v>101</v>
      </c>
      <c r="C145" s="68"/>
      <c r="D145" s="71"/>
      <c r="E145" s="71"/>
      <c r="F145" s="71"/>
      <c r="G145" s="71"/>
      <c r="H145" s="71"/>
      <c r="I145" s="71"/>
      <c r="J145" s="71"/>
      <c r="K145" s="71"/>
      <c r="L145" s="71"/>
      <c r="M145" s="71"/>
    </row>
    <row r="146" spans="1:35" s="4" customFormat="1" ht="22.5" customHeight="1">
      <c r="A146" s="16"/>
      <c r="B146" s="1" t="s">
        <v>41</v>
      </c>
      <c r="C146" s="1"/>
      <c r="D146" s="1"/>
      <c r="E146" s="1"/>
      <c r="F146" s="1"/>
      <c r="G146" s="1"/>
      <c r="H146" s="1"/>
      <c r="I146" s="1"/>
      <c r="J146" s="1"/>
      <c r="K146" s="1"/>
      <c r="L146" s="1"/>
      <c r="M146" s="1"/>
      <c r="N146" s="1"/>
    </row>
    <row r="147" spans="1:35" s="4" customFormat="1" ht="22.5" customHeight="1">
      <c r="A147" s="16"/>
      <c r="B147" s="1" t="s">
        <v>45</v>
      </c>
      <c r="C147" s="1"/>
      <c r="D147" s="1"/>
      <c r="E147" s="1"/>
      <c r="F147" s="1"/>
      <c r="G147" s="1"/>
      <c r="H147" s="1"/>
      <c r="I147" s="1"/>
      <c r="J147" s="1"/>
      <c r="K147" s="1"/>
      <c r="L147" s="1"/>
      <c r="M147" s="1"/>
      <c r="N147" s="1"/>
    </row>
    <row r="148" spans="1:35" s="16" customFormat="1" ht="22.5" customHeight="1">
      <c r="A148" s="1"/>
      <c r="B148" s="1"/>
      <c r="C148" s="1"/>
      <c r="D148" s="1"/>
      <c r="E148" s="1"/>
      <c r="F148" s="1"/>
      <c r="G148" s="1"/>
      <c r="H148" s="1"/>
      <c r="I148" s="1"/>
      <c r="J148" s="1"/>
      <c r="K148" s="1"/>
      <c r="L148" s="1"/>
      <c r="M148" s="1"/>
      <c r="N148" s="35"/>
    </row>
    <row r="149" spans="1:35" s="16" customFormat="1" ht="22.5" customHeight="1">
      <c r="A149" s="1"/>
      <c r="B149" s="1"/>
      <c r="C149" s="1"/>
      <c r="D149" s="1"/>
      <c r="E149" s="1"/>
      <c r="F149" s="1"/>
      <c r="G149" s="1"/>
      <c r="H149" s="1"/>
      <c r="I149" s="1"/>
      <c r="J149" s="1"/>
      <c r="K149" s="1"/>
      <c r="L149" s="1"/>
      <c r="M149" s="1"/>
      <c r="N149" s="35"/>
    </row>
    <row r="150" spans="1:35" s="16" customFormat="1" ht="22.5" customHeight="1">
      <c r="A150" s="1"/>
      <c r="B150" s="1"/>
      <c r="C150" s="1"/>
      <c r="D150" s="1"/>
      <c r="E150" s="1"/>
      <c r="F150" s="1"/>
      <c r="G150" s="1"/>
      <c r="H150" s="1"/>
      <c r="I150" s="1"/>
      <c r="J150" s="1"/>
      <c r="K150" s="1"/>
      <c r="L150" s="1"/>
      <c r="M150" s="1"/>
      <c r="N150" s="35"/>
    </row>
    <row r="151" spans="1:35" s="16" customFormat="1" ht="22.5" customHeight="1">
      <c r="A151" s="1"/>
      <c r="B151" s="1"/>
      <c r="C151" s="1"/>
      <c r="D151" s="1"/>
      <c r="E151" s="1"/>
      <c r="F151" s="1"/>
      <c r="G151" s="1"/>
      <c r="H151" s="1"/>
      <c r="I151" s="1"/>
      <c r="J151" s="1"/>
      <c r="K151" s="1"/>
      <c r="L151" s="1"/>
      <c r="M151" s="1"/>
      <c r="N151" s="35"/>
    </row>
    <row r="152" spans="1:35" s="16" customFormat="1" ht="22.5" customHeight="1">
      <c r="A152" s="1"/>
      <c r="B152" s="1"/>
      <c r="C152" s="1"/>
      <c r="D152" s="1"/>
      <c r="E152" s="1"/>
      <c r="F152" s="1"/>
      <c r="G152" s="1"/>
      <c r="H152" s="1"/>
      <c r="I152" s="1"/>
      <c r="J152" s="1"/>
      <c r="K152" s="1"/>
      <c r="L152" s="1"/>
      <c r="M152" s="1"/>
      <c r="N152" s="35"/>
      <c r="O152" s="35"/>
      <c r="P152" s="35"/>
    </row>
    <row r="153" spans="1:35" s="16" customFormat="1" ht="22.5" customHeight="1">
      <c r="A153" s="1"/>
      <c r="B153" s="1"/>
      <c r="C153" s="1"/>
      <c r="D153" s="1"/>
      <c r="E153" s="1"/>
      <c r="F153" s="1"/>
      <c r="G153" s="1"/>
      <c r="H153" s="1"/>
      <c r="I153" s="1"/>
      <c r="J153" s="1"/>
      <c r="K153" s="1"/>
      <c r="L153" s="1"/>
      <c r="M153" s="1"/>
      <c r="N153" s="35"/>
      <c r="O153" s="35"/>
      <c r="P153" s="35"/>
    </row>
    <row r="154" spans="1:35" s="16" customFormat="1" ht="22.5" customHeight="1">
      <c r="A154" s="1"/>
      <c r="B154" s="1"/>
      <c r="C154" s="1"/>
      <c r="D154" s="1"/>
      <c r="E154" s="1"/>
      <c r="F154" s="1"/>
      <c r="G154" s="1"/>
      <c r="H154" s="1"/>
      <c r="I154" s="1"/>
      <c r="J154" s="1"/>
      <c r="K154" s="1"/>
      <c r="L154" s="1"/>
      <c r="M154" s="1"/>
      <c r="N154" s="1"/>
      <c r="O154" s="35"/>
      <c r="P154" s="35"/>
    </row>
    <row r="155" spans="1:35" s="16" customFormat="1">
      <c r="A155" s="1"/>
      <c r="B155" s="1"/>
      <c r="C155" s="1"/>
      <c r="D155" s="1"/>
      <c r="E155" s="1"/>
      <c r="F155" s="1"/>
      <c r="G155" s="1"/>
      <c r="H155" s="1"/>
      <c r="I155" s="1"/>
      <c r="J155" s="1"/>
      <c r="K155" s="1"/>
      <c r="L155" s="1"/>
      <c r="M155" s="1"/>
      <c r="N155" s="1"/>
      <c r="O155" s="35"/>
      <c r="P155" s="35"/>
      <c r="Q155" s="35"/>
      <c r="R155" s="35"/>
      <c r="S155" s="35"/>
      <c r="T155" s="35"/>
      <c r="U155" s="35"/>
      <c r="V155" s="35"/>
      <c r="W155" s="35"/>
      <c r="X155" s="35"/>
      <c r="Y155" s="35"/>
      <c r="Z155" s="35"/>
      <c r="AA155" s="35"/>
      <c r="AB155" s="35"/>
      <c r="AC155" s="35"/>
      <c r="AD155" s="35"/>
      <c r="AE155" s="35"/>
      <c r="AF155" s="35"/>
      <c r="AG155" s="35"/>
      <c r="AH155" s="35"/>
      <c r="AI155" s="1"/>
    </row>
    <row r="156" spans="1:35" s="16" customFormat="1">
      <c r="A156" s="1"/>
      <c r="B156" s="1"/>
      <c r="C156" s="1"/>
      <c r="D156" s="1"/>
      <c r="E156" s="1"/>
      <c r="F156" s="1"/>
      <c r="G156" s="1"/>
      <c r="H156" s="1"/>
      <c r="I156" s="1"/>
      <c r="J156" s="1"/>
      <c r="K156" s="1"/>
      <c r="L156" s="1"/>
      <c r="M156" s="1"/>
      <c r="N156" s="1"/>
      <c r="O156" s="35"/>
      <c r="P156" s="35"/>
      <c r="Q156" s="35"/>
      <c r="R156" s="35"/>
      <c r="S156" s="35"/>
      <c r="T156" s="35"/>
      <c r="U156" s="35"/>
      <c r="V156" s="35"/>
      <c r="W156" s="35"/>
      <c r="X156" s="35"/>
      <c r="Y156" s="35"/>
      <c r="Z156" s="35"/>
      <c r="AA156" s="35"/>
      <c r="AB156" s="35"/>
      <c r="AC156" s="35"/>
      <c r="AD156" s="35"/>
      <c r="AE156" s="35"/>
      <c r="AF156" s="35"/>
      <c r="AG156" s="35"/>
      <c r="AH156" s="35"/>
      <c r="AI156" s="1"/>
    </row>
    <row r="157" spans="1:35" s="16" customFormat="1" ht="22.5" customHeight="1">
      <c r="A157" s="1"/>
      <c r="B157" s="1"/>
      <c r="C157" s="1"/>
      <c r="D157" s="1"/>
      <c r="E157" s="1"/>
      <c r="F157" s="1"/>
      <c r="G157" s="1"/>
      <c r="H157" s="1"/>
      <c r="I157" s="1"/>
      <c r="J157" s="1"/>
      <c r="K157" s="1"/>
      <c r="L157" s="1"/>
      <c r="M157" s="1"/>
      <c r="N157" s="1"/>
      <c r="O157" s="35"/>
      <c r="P157" s="35"/>
      <c r="Q157" s="35"/>
      <c r="R157" s="35"/>
      <c r="S157" s="35"/>
      <c r="T157" s="35"/>
      <c r="U157" s="35"/>
      <c r="V157" s="35"/>
      <c r="W157" s="35"/>
      <c r="X157" s="35"/>
      <c r="Y157" s="35"/>
      <c r="Z157" s="35"/>
      <c r="AA157" s="35"/>
      <c r="AB157" s="35"/>
      <c r="AC157" s="35"/>
      <c r="AD157" s="35"/>
      <c r="AE157" s="35"/>
      <c r="AF157" s="35"/>
      <c r="AG157" s="35"/>
      <c r="AH157" s="35"/>
      <c r="AI157" s="1"/>
    </row>
    <row r="158" spans="1:35" s="16" customFormat="1">
      <c r="A158" s="1"/>
      <c r="B158" s="1"/>
      <c r="C158" s="1"/>
      <c r="D158" s="1"/>
      <c r="E158" s="1"/>
      <c r="F158" s="1"/>
      <c r="G158" s="1"/>
      <c r="H158" s="1"/>
      <c r="I158" s="1"/>
      <c r="J158" s="1"/>
      <c r="K158" s="1"/>
      <c r="L158" s="1"/>
      <c r="M158" s="1"/>
      <c r="N158" s="1"/>
      <c r="O158" s="1"/>
      <c r="P158" s="1"/>
      <c r="Q158" s="35"/>
      <c r="R158" s="35"/>
      <c r="S158" s="35"/>
      <c r="T158" s="35"/>
      <c r="U158" s="35"/>
      <c r="V158" s="35"/>
      <c r="W158" s="35"/>
      <c r="X158" s="35"/>
      <c r="Y158" s="35"/>
      <c r="Z158" s="35"/>
      <c r="AA158" s="35"/>
      <c r="AB158" s="35"/>
      <c r="AC158" s="35"/>
      <c r="AD158" s="35"/>
      <c r="AE158" s="35"/>
      <c r="AF158" s="35"/>
      <c r="AG158" s="35"/>
      <c r="AH158" s="35"/>
      <c r="AI158" s="1"/>
    </row>
    <row r="159" spans="1:35" s="16" customFormat="1">
      <c r="A159" s="1"/>
      <c r="B159" s="1"/>
      <c r="C159" s="1"/>
      <c r="D159" s="1"/>
      <c r="E159" s="1"/>
      <c r="F159" s="1"/>
      <c r="G159" s="1"/>
      <c r="H159" s="1"/>
      <c r="I159" s="1"/>
      <c r="J159" s="1"/>
      <c r="K159" s="1"/>
      <c r="L159" s="1"/>
      <c r="M159" s="1"/>
      <c r="N159" s="1"/>
      <c r="O159" s="1"/>
      <c r="P159" s="1"/>
      <c r="Q159" s="35"/>
      <c r="R159" s="35"/>
      <c r="S159" s="35"/>
      <c r="T159" s="35"/>
      <c r="U159" s="35"/>
      <c r="V159" s="35"/>
      <c r="W159" s="35"/>
      <c r="X159" s="35"/>
      <c r="Y159" s="35"/>
      <c r="Z159" s="35"/>
      <c r="AA159" s="35"/>
      <c r="AB159" s="35"/>
      <c r="AC159" s="35"/>
      <c r="AD159" s="35"/>
      <c r="AE159" s="35"/>
      <c r="AF159" s="35"/>
      <c r="AG159" s="35"/>
      <c r="AH159" s="35"/>
      <c r="AI159" s="1"/>
    </row>
    <row r="160" spans="1:35" s="16" customFormat="1">
      <c r="A160" s="1"/>
      <c r="B160" s="1"/>
      <c r="C160" s="1"/>
      <c r="D160" s="1"/>
      <c r="E160" s="1"/>
      <c r="F160" s="1"/>
      <c r="G160" s="1"/>
      <c r="H160" s="1"/>
      <c r="I160" s="1"/>
      <c r="J160" s="1"/>
      <c r="K160" s="1"/>
      <c r="L160" s="1"/>
      <c r="M160" s="1"/>
      <c r="N160" s="1"/>
      <c r="O160" s="1"/>
      <c r="P160" s="1"/>
      <c r="Q160" s="35"/>
      <c r="R160" s="35"/>
      <c r="S160" s="35"/>
      <c r="T160" s="35"/>
      <c r="U160" s="35"/>
      <c r="V160" s="35"/>
      <c r="W160" s="35"/>
      <c r="X160" s="35"/>
      <c r="Y160" s="35"/>
      <c r="Z160" s="35"/>
      <c r="AA160" s="35"/>
      <c r="AB160" s="35"/>
      <c r="AC160" s="35"/>
      <c r="AD160" s="35"/>
      <c r="AE160" s="35"/>
      <c r="AF160" s="35"/>
      <c r="AG160" s="35"/>
      <c r="AH160" s="35"/>
      <c r="AI160" s="1"/>
    </row>
    <row r="161" spans="1:38" s="16" customFormat="1" ht="2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row>
    <row r="162" spans="1:38" s="16" customFormat="1" ht="2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row>
    <row r="163" spans="1:38" s="16" customFormat="1" ht="2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row>
    <row r="164" spans="1:38" s="16" customFormat="1" ht="2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row>
    <row r="165" spans="1:38" s="16" customFormat="1" ht="2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row>
    <row r="166" spans="1:38" s="16" customFormat="1" ht="2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row>
    <row r="167" spans="1:38" s="16" customFormat="1" ht="2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row>
    <row r="168" spans="1:38" s="16" customFormat="1" ht="2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row>
    <row r="169" spans="1:38" s="16" customFormat="1" ht="39"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row>
    <row r="170" spans="1:38" ht="3.75" customHeight="1"/>
    <row r="171" spans="1:38" ht="14.25" customHeight="1"/>
    <row r="172" spans="1:38" ht="14.25" customHeight="1"/>
    <row r="173" spans="1:38" ht="22.5" customHeight="1"/>
    <row r="174" spans="1:38" ht="14.25" customHeight="1"/>
    <row r="175" spans="1:38" ht="22.5" customHeight="1"/>
    <row r="176" spans="1:38" ht="14.25" customHeight="1"/>
    <row r="180" ht="45" customHeight="1"/>
    <row r="181" ht="30" customHeight="1"/>
    <row r="182" ht="30"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60" customHeight="1"/>
    <row r="196" ht="3.75" customHeight="1"/>
    <row r="197" ht="14.25" customHeight="1"/>
    <row r="198" ht="21.75" customHeight="1"/>
    <row r="199" ht="45" customHeight="1"/>
    <row r="200" ht="21.75" customHeight="1"/>
    <row r="201" ht="14.25" customHeight="1"/>
    <row r="202" ht="23.25" customHeight="1"/>
  </sheetData>
  <mergeCells count="72">
    <mergeCell ref="B6:L6"/>
    <mergeCell ref="B14:B15"/>
    <mergeCell ref="B12:B13"/>
    <mergeCell ref="C12:C13"/>
    <mergeCell ref="C14:C15"/>
    <mergeCell ref="E11:G11"/>
    <mergeCell ref="B18:L18"/>
    <mergeCell ref="B42:B45"/>
    <mergeCell ref="B39:B40"/>
    <mergeCell ref="E68:F68"/>
    <mergeCell ref="G70:G73"/>
    <mergeCell ref="H70:H73"/>
    <mergeCell ref="I70:I73"/>
    <mergeCell ref="F39:F40"/>
    <mergeCell ref="E39:E40"/>
    <mergeCell ref="C39:D39"/>
    <mergeCell ref="B74:B77"/>
    <mergeCell ref="B78:B81"/>
    <mergeCell ref="B82:B85"/>
    <mergeCell ref="D70:D73"/>
    <mergeCell ref="D74:D77"/>
    <mergeCell ref="D78:D81"/>
    <mergeCell ref="C82:C85"/>
    <mergeCell ref="C74:C77"/>
    <mergeCell ref="C78:C81"/>
    <mergeCell ref="D82:D85"/>
    <mergeCell ref="B70:B73"/>
    <mergeCell ref="C70:C73"/>
    <mergeCell ref="C131:C132"/>
    <mergeCell ref="D131:D132"/>
    <mergeCell ref="J101:J104"/>
    <mergeCell ref="E99:F99"/>
    <mergeCell ref="I74:I77"/>
    <mergeCell ref="I78:I81"/>
    <mergeCell ref="I82:I85"/>
    <mergeCell ref="G74:G77"/>
    <mergeCell ref="G78:G81"/>
    <mergeCell ref="G82:G85"/>
    <mergeCell ref="H74:H77"/>
    <mergeCell ref="H78:H81"/>
    <mergeCell ref="H82:H85"/>
    <mergeCell ref="G99:H99"/>
    <mergeCell ref="G101:G103"/>
    <mergeCell ref="H101:H103"/>
    <mergeCell ref="D105:D108"/>
    <mergeCell ref="I105:I108"/>
    <mergeCell ref="J105:J108"/>
    <mergeCell ref="B113:B116"/>
    <mergeCell ref="C113:C116"/>
    <mergeCell ref="D113:D116"/>
    <mergeCell ref="I113:I116"/>
    <mergeCell ref="J113:J116"/>
    <mergeCell ref="G113:G115"/>
    <mergeCell ref="H113:H115"/>
    <mergeCell ref="G105:G107"/>
    <mergeCell ref="H105:H107"/>
    <mergeCell ref="G131:I131"/>
    <mergeCell ref="B63:L63"/>
    <mergeCell ref="C109:C112"/>
    <mergeCell ref="D109:D112"/>
    <mergeCell ref="I109:I112"/>
    <mergeCell ref="B101:B104"/>
    <mergeCell ref="C101:C104"/>
    <mergeCell ref="D101:D104"/>
    <mergeCell ref="I101:I104"/>
    <mergeCell ref="J109:J112"/>
    <mergeCell ref="G109:G111"/>
    <mergeCell ref="H109:H111"/>
    <mergeCell ref="B105:B108"/>
    <mergeCell ref="C105:C108"/>
    <mergeCell ref="B109:B112"/>
    <mergeCell ref="B131:B132"/>
  </mergeCells>
  <phoneticPr fontId="3"/>
  <pageMargins left="0.78740157480314965" right="0.39370078740157483" top="0.98425196850393704" bottom="0.59055118110236227" header="0.47244094488188981" footer="0.31496062992125984"/>
  <pageSetup paperSize="9" scale="49" fitToHeight="0" orientation="portrait" verticalDpi="300" r:id="rId1"/>
  <rowBreaks count="2" manualBreakCount="2">
    <brk id="64" max="12" man="1"/>
    <brk id="179" max="16383"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71"/>
  <sheetViews>
    <sheetView view="pageBreakPreview" zoomScaleNormal="65" zoomScaleSheetLayoutView="100" workbookViewId="0">
      <selection activeCell="K15" sqref="K15"/>
    </sheetView>
  </sheetViews>
  <sheetFormatPr defaultRowHeight="18"/>
  <cols>
    <col min="4" max="4" width="18.33203125" customWidth="1"/>
    <col min="5" max="5" width="13.33203125" customWidth="1"/>
    <col min="6" max="6" width="10.33203125" customWidth="1"/>
  </cols>
  <sheetData>
    <row r="1" spans="1:8" ht="22.5">
      <c r="A1" t="s">
        <v>110</v>
      </c>
      <c r="F1" s="365" t="s">
        <v>111</v>
      </c>
      <c r="G1" s="366"/>
      <c r="H1" s="367"/>
    </row>
    <row r="3" spans="1:8">
      <c r="B3" s="373" t="s">
        <v>112</v>
      </c>
      <c r="C3" s="373"/>
      <c r="D3" s="373"/>
      <c r="E3" s="373"/>
      <c r="F3" s="373"/>
      <c r="G3" s="373"/>
    </row>
    <row r="4" spans="1:8">
      <c r="F4" s="368" t="s">
        <v>205</v>
      </c>
      <c r="G4" s="368"/>
      <c r="H4" s="368"/>
    </row>
    <row r="5" spans="1:8">
      <c r="A5" t="s">
        <v>68</v>
      </c>
    </row>
    <row r="7" spans="1:8">
      <c r="D7" s="20" t="s">
        <v>48</v>
      </c>
      <c r="E7" s="304"/>
      <c r="F7" s="304"/>
      <c r="G7" s="304"/>
      <c r="H7" s="304"/>
    </row>
    <row r="8" spans="1:8">
      <c r="D8" s="20" t="s">
        <v>134</v>
      </c>
      <c r="E8" s="304"/>
      <c r="F8" s="304"/>
      <c r="G8" s="304"/>
      <c r="H8" s="304"/>
    </row>
    <row r="9" spans="1:8">
      <c r="D9" s="20" t="s">
        <v>133</v>
      </c>
      <c r="E9" s="304"/>
      <c r="F9" s="304"/>
      <c r="G9" s="304"/>
      <c r="H9" s="304"/>
    </row>
    <row r="10" spans="1:8">
      <c r="E10" s="372"/>
      <c r="F10" s="372"/>
      <c r="G10" s="372"/>
      <c r="H10" s="372"/>
    </row>
    <row r="12" spans="1:8" ht="80.25" customHeight="1">
      <c r="A12" s="364" t="s">
        <v>113</v>
      </c>
      <c r="B12" s="364"/>
      <c r="C12" s="364"/>
      <c r="D12" s="364"/>
      <c r="E12" s="364"/>
      <c r="F12" s="364"/>
      <c r="G12" s="364"/>
      <c r="H12" s="364"/>
    </row>
    <row r="14" spans="1:8">
      <c r="B14" t="s">
        <v>114</v>
      </c>
      <c r="D14" s="149"/>
    </row>
    <row r="15" spans="1:8">
      <c r="B15" t="s">
        <v>142</v>
      </c>
    </row>
    <row r="16" spans="1:8">
      <c r="B16" t="s">
        <v>218</v>
      </c>
      <c r="E16" s="424"/>
    </row>
    <row r="38" spans="1:7">
      <c r="A38" s="31" t="s">
        <v>115</v>
      </c>
    </row>
    <row r="39" spans="1:7">
      <c r="A39" s="31"/>
    </row>
    <row r="40" spans="1:7">
      <c r="C40" t="s">
        <v>116</v>
      </c>
    </row>
    <row r="42" spans="1:7">
      <c r="B42" t="s">
        <v>117</v>
      </c>
      <c r="D42" s="29"/>
      <c r="E42" s="29"/>
      <c r="F42" s="29"/>
      <c r="G42" s="29"/>
    </row>
    <row r="43" spans="1:7">
      <c r="D43" s="29"/>
      <c r="E43" s="29"/>
      <c r="F43" s="29"/>
      <c r="G43" s="29"/>
    </row>
    <row r="44" spans="1:7" ht="20.25" customHeight="1">
      <c r="A44" s="369" t="s">
        <v>146</v>
      </c>
      <c r="B44" s="370"/>
      <c r="C44" s="371"/>
      <c r="D44" s="371"/>
      <c r="E44" s="371"/>
      <c r="F44" s="371"/>
      <c r="G44" s="29"/>
    </row>
    <row r="45" spans="1:7" ht="26.25" customHeight="1">
      <c r="A45" t="s" ph="1">
        <v>145</v>
      </c>
      <c r="C45" s="363"/>
      <c r="D45" s="363"/>
      <c r="E45" s="363"/>
      <c r="F45" s="363"/>
      <c r="G45" s="29"/>
    </row>
    <row r="46" spans="1:7" ht="20.25" customHeight="1">
      <c r="A46" ph="1"/>
      <c r="D46" s="29"/>
      <c r="E46" s="29"/>
      <c r="F46" s="29"/>
      <c r="G46" s="29"/>
    </row>
    <row r="47" spans="1:7" ht="20.25" customHeight="1">
      <c r="A47" t="s">
        <v>144</v>
      </c>
      <c r="C47" s="29"/>
      <c r="D47" s="29"/>
      <c r="E47" s="29"/>
      <c r="F47" s="29"/>
      <c r="G47" s="29"/>
    </row>
    <row r="48" spans="1:7" ht="26.25" customHeight="1">
      <c r="A48" t="s">
        <v>118</v>
      </c>
      <c r="C48" s="363"/>
      <c r="D48" s="363"/>
      <c r="E48" s="363"/>
      <c r="F48" s="363"/>
      <c r="G48" s="29"/>
    </row>
    <row r="49" spans="1:7" ht="20.25" customHeight="1">
      <c r="A49" s="361" t="s">
        <v>146</v>
      </c>
      <c r="B49" s="362"/>
      <c r="C49" s="374"/>
      <c r="D49" s="374"/>
      <c r="E49" s="374"/>
      <c r="F49" s="29"/>
      <c r="G49" s="29"/>
    </row>
    <row r="50" spans="1:7" ht="26.25" customHeight="1">
      <c r="A50" t="s">
        <v>143</v>
      </c>
      <c r="C50" s="363"/>
      <c r="D50" s="363"/>
      <c r="E50" s="363"/>
      <c r="F50" s="29"/>
      <c r="G50" s="29"/>
    </row>
    <row r="51" spans="1:7" ht="28" thickBot="1">
      <c r="A51" ph="1"/>
      <c r="D51" s="29"/>
      <c r="E51" s="29"/>
      <c r="F51" s="29"/>
      <c r="G51" s="29"/>
    </row>
    <row r="52" spans="1:7" ht="18.5" thickBot="1">
      <c r="A52" t="s">
        <v>119</v>
      </c>
      <c r="D52" s="150"/>
      <c r="E52" s="29"/>
      <c r="F52" s="29"/>
      <c r="G52" s="29"/>
    </row>
    <row r="54" spans="1:7">
      <c r="A54" t="s">
        <v>120</v>
      </c>
    </row>
    <row r="57" spans="1:7" ht="27.5">
      <c r="A57" ph="1"/>
    </row>
    <row r="71" ht="41.25" customHeight="1"/>
  </sheetData>
  <mergeCells count="15">
    <mergeCell ref="A49:B49"/>
    <mergeCell ref="C50:E50"/>
    <mergeCell ref="A12:H12"/>
    <mergeCell ref="F1:H1"/>
    <mergeCell ref="F4:H4"/>
    <mergeCell ref="A44:B44"/>
    <mergeCell ref="C44:F44"/>
    <mergeCell ref="C45:F45"/>
    <mergeCell ref="C48:F48"/>
    <mergeCell ref="E7:H7"/>
    <mergeCell ref="E8:H8"/>
    <mergeCell ref="E9:H9"/>
    <mergeCell ref="E10:H10"/>
    <mergeCell ref="B3:G3"/>
    <mergeCell ref="C49:E49"/>
  </mergeCells>
  <phoneticPr fontId="3"/>
  <pageMargins left="0.7" right="0.7" top="0.75" bottom="0.75" header="0.3" footer="0.3"/>
  <pageSetup paperSize="9" scale="92" orientation="portrait" r:id="rId1"/>
  <rowBreaks count="1" manualBreakCount="1">
    <brk id="37" max="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72"/>
  <sheetViews>
    <sheetView view="pageBreakPreview" zoomScaleNormal="65" zoomScaleSheetLayoutView="100" workbookViewId="0">
      <selection activeCell="C48" sqref="C48:F48"/>
    </sheetView>
  </sheetViews>
  <sheetFormatPr defaultRowHeight="18"/>
  <cols>
    <col min="4" max="4" width="18.33203125" customWidth="1"/>
    <col min="5" max="5" width="13.33203125" customWidth="1"/>
    <col min="6" max="6" width="10.33203125" customWidth="1"/>
  </cols>
  <sheetData>
    <row r="1" spans="1:8" ht="22.5">
      <c r="A1" t="s">
        <v>110</v>
      </c>
      <c r="F1" s="365" t="s">
        <v>121</v>
      </c>
      <c r="G1" s="366"/>
      <c r="H1" s="367"/>
    </row>
    <row r="2" spans="1:8">
      <c r="F2" s="377"/>
      <c r="G2" s="377"/>
      <c r="H2" s="377"/>
    </row>
    <row r="3" spans="1:8">
      <c r="B3" s="373" t="s">
        <v>122</v>
      </c>
      <c r="C3" s="373"/>
      <c r="D3" s="373"/>
      <c r="E3" s="373"/>
      <c r="F3" s="373"/>
      <c r="G3" s="373"/>
    </row>
    <row r="4" spans="1:8">
      <c r="F4" s="368" t="s">
        <v>205</v>
      </c>
      <c r="G4" s="368"/>
      <c r="H4" s="368"/>
    </row>
    <row r="6" spans="1:8">
      <c r="A6" t="s">
        <v>68</v>
      </c>
    </row>
    <row r="8" spans="1:8">
      <c r="D8" s="20" t="s">
        <v>48</v>
      </c>
      <c r="E8" s="304"/>
      <c r="F8" s="304"/>
      <c r="G8" s="304"/>
      <c r="H8" s="304"/>
    </row>
    <row r="9" spans="1:8">
      <c r="D9" s="20" t="s">
        <v>134</v>
      </c>
      <c r="E9" s="304"/>
      <c r="F9" s="304"/>
      <c r="G9" s="304"/>
      <c r="H9" s="304"/>
    </row>
    <row r="10" spans="1:8">
      <c r="D10" s="20" t="s">
        <v>133</v>
      </c>
      <c r="E10" s="304"/>
      <c r="F10" s="304"/>
      <c r="G10" s="304"/>
      <c r="H10" s="304"/>
    </row>
    <row r="11" spans="1:8">
      <c r="E11" s="372"/>
      <c r="F11" s="372"/>
      <c r="G11" s="372"/>
      <c r="H11" s="372"/>
    </row>
    <row r="13" spans="1:8" ht="80.25" customHeight="1">
      <c r="A13" s="364" t="s">
        <v>123</v>
      </c>
      <c r="B13" s="364"/>
      <c r="C13" s="364"/>
      <c r="D13" s="364"/>
      <c r="E13" s="364"/>
      <c r="F13" s="364"/>
      <c r="G13" s="364"/>
      <c r="H13" s="364"/>
    </row>
    <row r="37" spans="1:7">
      <c r="A37" s="31" t="s">
        <v>115</v>
      </c>
    </row>
    <row r="38" spans="1:7">
      <c r="A38" s="31"/>
    </row>
    <row r="39" spans="1:7">
      <c r="C39" t="s">
        <v>116</v>
      </c>
    </row>
    <row r="41" spans="1:7">
      <c r="B41" t="s">
        <v>117</v>
      </c>
      <c r="D41" s="29"/>
      <c r="E41" s="29"/>
      <c r="F41" s="29"/>
      <c r="G41" s="29"/>
    </row>
    <row r="42" spans="1:7">
      <c r="D42" s="29"/>
      <c r="E42" s="29"/>
      <c r="F42" s="29"/>
      <c r="G42" s="29"/>
    </row>
    <row r="43" spans="1:7" ht="20.25" customHeight="1">
      <c r="A43" s="369" t="s">
        <v>146</v>
      </c>
      <c r="B43" s="370"/>
      <c r="C43" s="376"/>
      <c r="D43" s="376"/>
      <c r="E43" s="376"/>
      <c r="F43" s="376"/>
      <c r="G43" s="29"/>
    </row>
    <row r="44" spans="1:7" ht="26.25" customHeight="1">
      <c r="A44" t="s" ph="1">
        <v>145</v>
      </c>
      <c r="C44" s="363"/>
      <c r="D44" s="363"/>
      <c r="E44" s="363"/>
      <c r="F44" s="363"/>
      <c r="G44" s="29"/>
    </row>
    <row r="45" spans="1:7" ht="20.25" customHeight="1">
      <c r="A45" ph="1"/>
      <c r="D45" s="29"/>
      <c r="E45" s="29"/>
      <c r="F45" s="29"/>
      <c r="G45" s="29"/>
    </row>
    <row r="46" spans="1:7" ht="20.25" customHeight="1">
      <c r="A46" t="s">
        <v>144</v>
      </c>
      <c r="C46" s="29"/>
      <c r="D46" s="29"/>
      <c r="E46" s="29"/>
      <c r="F46" s="29"/>
      <c r="G46" s="29"/>
    </row>
    <row r="47" spans="1:7" ht="26.25" customHeight="1">
      <c r="A47" t="s">
        <v>118</v>
      </c>
      <c r="C47" s="363"/>
      <c r="D47" s="363"/>
      <c r="E47" s="363"/>
      <c r="F47" s="363"/>
      <c r="G47" s="29"/>
    </row>
    <row r="48" spans="1:7" ht="20.25" customHeight="1">
      <c r="A48" s="361" t="s">
        <v>146</v>
      </c>
      <c r="B48" s="362"/>
      <c r="C48" s="375"/>
      <c r="D48" s="375"/>
      <c r="E48" s="375"/>
      <c r="F48" s="375"/>
      <c r="G48" s="29"/>
    </row>
    <row r="49" spans="1:7" ht="26.25" customHeight="1">
      <c r="A49" t="s">
        <v>143</v>
      </c>
      <c r="C49" s="363"/>
      <c r="D49" s="363"/>
      <c r="E49" s="363"/>
      <c r="F49" s="29"/>
      <c r="G49" s="29"/>
    </row>
    <row r="50" spans="1:7" ht="28" thickBot="1">
      <c r="A50" ph="1"/>
      <c r="D50" s="29"/>
      <c r="E50" s="29"/>
      <c r="F50" s="29"/>
      <c r="G50" s="29"/>
    </row>
    <row r="51" spans="1:7" ht="18.5" thickBot="1">
      <c r="A51" t="s">
        <v>119</v>
      </c>
      <c r="D51" s="150"/>
      <c r="E51" s="29"/>
      <c r="F51" s="29"/>
      <c r="G51" s="29"/>
    </row>
    <row r="53" spans="1:7">
      <c r="A53" t="s">
        <v>120</v>
      </c>
    </row>
    <row r="59" spans="1:7" ht="27.5">
      <c r="A59" ph="1"/>
    </row>
    <row r="72" ht="41.25" customHeight="1"/>
  </sheetData>
  <mergeCells count="16">
    <mergeCell ref="F1:H1"/>
    <mergeCell ref="B3:G3"/>
    <mergeCell ref="A13:H13"/>
    <mergeCell ref="F2:H2"/>
    <mergeCell ref="F4:H4"/>
    <mergeCell ref="E10:H10"/>
    <mergeCell ref="E9:H9"/>
    <mergeCell ref="E8:H8"/>
    <mergeCell ref="E11:H11"/>
    <mergeCell ref="C49:E49"/>
    <mergeCell ref="C48:F48"/>
    <mergeCell ref="A43:B43"/>
    <mergeCell ref="C43:F43"/>
    <mergeCell ref="C44:F44"/>
    <mergeCell ref="C47:F47"/>
    <mergeCell ref="A48:B48"/>
  </mergeCells>
  <phoneticPr fontId="3"/>
  <pageMargins left="0.7" right="0.7" top="0.75" bottom="0.75" header="0.3" footer="0.3"/>
  <pageSetup paperSize="9" scale="92" orientation="portrait" r:id="rId1"/>
  <rowBreaks count="1" manualBreakCount="1">
    <brk id="36"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pageSetUpPr fitToPage="1"/>
  </sheetPr>
  <dimension ref="B1:K75"/>
  <sheetViews>
    <sheetView view="pageBreakPreview" topLeftCell="A40" zoomScale="85" zoomScaleNormal="85" zoomScaleSheetLayoutView="85" workbookViewId="0">
      <selection activeCell="Q60" sqref="Q60"/>
    </sheetView>
  </sheetViews>
  <sheetFormatPr defaultColWidth="8.83203125" defaultRowHeight="16.5"/>
  <cols>
    <col min="1" max="1" width="1.5" style="154" customWidth="1"/>
    <col min="2" max="2" width="4.08203125" style="154" customWidth="1"/>
    <col min="3" max="3" width="7.08203125" style="154" customWidth="1"/>
    <col min="4" max="4" width="9.33203125" style="154" customWidth="1"/>
    <col min="5" max="5" width="17.33203125" style="154" customWidth="1"/>
    <col min="6" max="6" width="17.58203125" style="154" customWidth="1"/>
    <col min="7" max="7" width="15.5" style="154" customWidth="1"/>
    <col min="8" max="8" width="9.75" style="154" customWidth="1"/>
    <col min="9" max="9" width="19.58203125" style="154" customWidth="1"/>
    <col min="10" max="10" width="2.08203125" style="154" customWidth="1"/>
    <col min="11" max="11" width="2" style="154" customWidth="1"/>
    <col min="12" max="13" width="8.83203125" style="154"/>
    <col min="14" max="14" width="24.08203125" style="154" customWidth="1"/>
    <col min="15" max="16384" width="8.83203125" style="154"/>
  </cols>
  <sheetData>
    <row r="1" spans="2:11" ht="27.65" customHeight="1">
      <c r="B1" s="154" t="s">
        <v>175</v>
      </c>
    </row>
    <row r="2" spans="2:11" ht="11.5" customHeight="1"/>
    <row r="3" spans="2:11" ht="11.5" customHeight="1"/>
    <row r="4" spans="2:11" ht="27.65" customHeight="1">
      <c r="B4" s="162"/>
      <c r="C4" s="162"/>
      <c r="D4" s="162" t="s">
        <v>219</v>
      </c>
      <c r="E4" s="162"/>
      <c r="F4" s="162"/>
      <c r="G4" s="162"/>
      <c r="H4" s="162"/>
      <c r="I4" s="162"/>
      <c r="J4" s="162"/>
      <c r="K4" s="162"/>
    </row>
    <row r="5" spans="2:11" ht="11.5" customHeight="1"/>
    <row r="6" spans="2:11" ht="25.15" customHeight="1">
      <c r="H6" s="378" t="s">
        <v>174</v>
      </c>
      <c r="I6" s="378"/>
      <c r="J6" s="191"/>
      <c r="K6" s="191"/>
    </row>
    <row r="7" spans="2:11" ht="25.15" customHeight="1">
      <c r="G7" s="378" t="s">
        <v>173</v>
      </c>
      <c r="H7" s="378"/>
      <c r="I7" s="378"/>
      <c r="J7" s="191"/>
      <c r="K7" s="191"/>
    </row>
    <row r="9" spans="2:11" ht="27.65" customHeight="1">
      <c r="B9" s="154" t="s">
        <v>172</v>
      </c>
    </row>
    <row r="10" spans="2:11" ht="20.5" customHeight="1">
      <c r="G10" s="379" t="s">
        <v>109</v>
      </c>
      <c r="H10" s="379"/>
      <c r="I10" s="379"/>
    </row>
    <row r="11" spans="2:11" ht="20.5" customHeight="1">
      <c r="G11" s="379" t="s">
        <v>171</v>
      </c>
      <c r="H11" s="379"/>
      <c r="I11" s="379"/>
    </row>
    <row r="12" spans="2:11" ht="20.5" customHeight="1">
      <c r="G12" s="379" t="s">
        <v>170</v>
      </c>
      <c r="H12" s="379"/>
      <c r="I12" s="379"/>
    </row>
    <row r="13" spans="2:11" ht="7.9" customHeight="1"/>
    <row r="14" spans="2:11" ht="7.9" customHeight="1"/>
    <row r="15" spans="2:11">
      <c r="B15" s="381" t="s">
        <v>220</v>
      </c>
      <c r="C15" s="381"/>
      <c r="D15" s="381"/>
      <c r="E15" s="381"/>
      <c r="F15" s="381"/>
      <c r="G15" s="381"/>
      <c r="H15" s="381"/>
      <c r="I15" s="381"/>
      <c r="J15" s="381"/>
      <c r="K15" s="381"/>
    </row>
    <row r="16" spans="2:11">
      <c r="B16" s="381"/>
      <c r="C16" s="381"/>
      <c r="D16" s="381"/>
      <c r="E16" s="381"/>
      <c r="F16" s="381"/>
      <c r="G16" s="381"/>
      <c r="H16" s="381"/>
      <c r="I16" s="381"/>
      <c r="J16" s="381"/>
      <c r="K16" s="381"/>
    </row>
    <row r="17" spans="2:11">
      <c r="B17" s="381"/>
      <c r="C17" s="381"/>
      <c r="D17" s="381"/>
      <c r="E17" s="381"/>
      <c r="F17" s="381"/>
      <c r="G17" s="381"/>
      <c r="H17" s="381"/>
      <c r="I17" s="381"/>
      <c r="J17" s="381"/>
      <c r="K17" s="381"/>
    </row>
    <row r="18" spans="2:11" ht="24" customHeight="1">
      <c r="B18" s="381"/>
      <c r="C18" s="381"/>
      <c r="D18" s="381"/>
      <c r="E18" s="381"/>
      <c r="F18" s="381"/>
      <c r="G18" s="381"/>
      <c r="H18" s="381"/>
      <c r="I18" s="381"/>
      <c r="J18" s="381"/>
      <c r="K18" s="381"/>
    </row>
    <row r="20" spans="2:11" ht="27.65" customHeight="1">
      <c r="B20" s="191" t="s">
        <v>169</v>
      </c>
      <c r="C20" s="154" t="s">
        <v>168</v>
      </c>
      <c r="E20" s="382"/>
      <c r="F20" s="382"/>
    </row>
    <row r="21" spans="2:11" ht="17.5">
      <c r="B21" s="190"/>
    </row>
    <row r="22" spans="2:11" ht="27.65" customHeight="1">
      <c r="B22" s="154" t="s">
        <v>167</v>
      </c>
      <c r="E22" s="380" t="str">
        <f>別紙様式第７号【別紙】!F12</f>
        <v>令和８年　月　日～令和９年　月　日</v>
      </c>
      <c r="F22" s="380"/>
      <c r="G22" s="380"/>
      <c r="H22" s="380"/>
      <c r="I22" s="380"/>
    </row>
    <row r="23" spans="2:11" ht="9" customHeight="1"/>
    <row r="24" spans="2:11" ht="27.65" customHeight="1">
      <c r="B24" s="154" t="s">
        <v>166</v>
      </c>
    </row>
    <row r="25" spans="2:11" ht="24" customHeight="1">
      <c r="C25" s="189" t="s">
        <v>165</v>
      </c>
      <c r="D25" s="189"/>
      <c r="E25" s="189"/>
      <c r="F25" s="188" t="s">
        <v>164</v>
      </c>
      <c r="G25" s="188" t="s">
        <v>163</v>
      </c>
      <c r="H25" s="392" t="s">
        <v>162</v>
      </c>
      <c r="I25" s="393"/>
    </row>
    <row r="26" spans="2:11" ht="24" customHeight="1">
      <c r="C26" s="390" t="s">
        <v>161</v>
      </c>
      <c r="D26" s="390"/>
      <c r="E26" s="390"/>
      <c r="F26" s="188" t="s">
        <v>157</v>
      </c>
      <c r="G26" s="187" t="s">
        <v>246</v>
      </c>
      <c r="H26" s="385">
        <f>別紙様式第７号【別紙】!F29</f>
        <v>0</v>
      </c>
      <c r="I26" s="386"/>
    </row>
    <row r="27" spans="2:11" ht="24" customHeight="1">
      <c r="C27" s="390"/>
      <c r="D27" s="390"/>
      <c r="E27" s="390"/>
      <c r="F27" s="188" t="s">
        <v>153</v>
      </c>
      <c r="G27" s="187" t="s">
        <v>247</v>
      </c>
      <c r="H27" s="385">
        <f>別紙様式第７号【別紙】!F30</f>
        <v>0</v>
      </c>
      <c r="I27" s="386"/>
    </row>
    <row r="28" spans="2:11" ht="24" customHeight="1">
      <c r="C28" s="390"/>
      <c r="D28" s="390"/>
      <c r="E28" s="390"/>
      <c r="F28" s="188" t="s">
        <v>23</v>
      </c>
      <c r="G28" s="187" t="s">
        <v>248</v>
      </c>
      <c r="H28" s="385">
        <f>別紙様式第７号【別紙】!F31</f>
        <v>0</v>
      </c>
      <c r="I28" s="386"/>
    </row>
    <row r="29" spans="2:11" ht="24" customHeight="1">
      <c r="C29" s="390"/>
      <c r="D29" s="390"/>
      <c r="E29" s="390"/>
      <c r="F29" s="188" t="s">
        <v>24</v>
      </c>
      <c r="G29" s="187" t="s">
        <v>249</v>
      </c>
      <c r="H29" s="385">
        <f>別紙様式第７号【別紙】!F32</f>
        <v>0</v>
      </c>
      <c r="I29" s="386"/>
    </row>
    <row r="30" spans="2:11" ht="24" customHeight="1">
      <c r="C30" s="390" t="s">
        <v>160</v>
      </c>
      <c r="D30" s="390"/>
      <c r="E30" s="390"/>
      <c r="F30" s="188" t="s">
        <v>157</v>
      </c>
      <c r="G30" s="187" t="s">
        <v>250</v>
      </c>
      <c r="H30" s="385">
        <f>別紙様式第７号【別紙】!F33</f>
        <v>0</v>
      </c>
      <c r="I30" s="386"/>
    </row>
    <row r="31" spans="2:11" ht="24" customHeight="1">
      <c r="C31" s="390"/>
      <c r="D31" s="390"/>
      <c r="E31" s="390"/>
      <c r="F31" s="188" t="s">
        <v>153</v>
      </c>
      <c r="G31" s="187" t="s">
        <v>251</v>
      </c>
      <c r="H31" s="385">
        <f>別紙様式第７号【別紙】!F34</f>
        <v>0</v>
      </c>
      <c r="I31" s="386"/>
    </row>
    <row r="32" spans="2:11" ht="24" customHeight="1">
      <c r="C32" s="390"/>
      <c r="D32" s="390"/>
      <c r="E32" s="390"/>
      <c r="F32" s="188" t="s">
        <v>23</v>
      </c>
      <c r="G32" s="187" t="s">
        <v>252</v>
      </c>
      <c r="H32" s="385">
        <f>別紙様式第７号【別紙】!F35</f>
        <v>0</v>
      </c>
      <c r="I32" s="386"/>
    </row>
    <row r="33" spans="2:9" ht="24" customHeight="1">
      <c r="C33" s="390"/>
      <c r="D33" s="390"/>
      <c r="E33" s="390"/>
      <c r="F33" s="188" t="s">
        <v>24</v>
      </c>
      <c r="G33" s="187" t="s">
        <v>253</v>
      </c>
      <c r="H33" s="385">
        <f>別紙様式第７号【別紙】!F36</f>
        <v>0</v>
      </c>
      <c r="I33" s="386"/>
    </row>
    <row r="34" spans="2:9" ht="24" customHeight="1">
      <c r="C34" s="390" t="s">
        <v>159</v>
      </c>
      <c r="D34" s="390"/>
      <c r="E34" s="390"/>
      <c r="F34" s="188" t="s">
        <v>157</v>
      </c>
      <c r="G34" s="187" t="s">
        <v>254</v>
      </c>
      <c r="H34" s="385">
        <f>別紙様式第７号【別紙】!F37</f>
        <v>0</v>
      </c>
      <c r="I34" s="386"/>
    </row>
    <row r="35" spans="2:9" ht="24" customHeight="1">
      <c r="C35" s="390"/>
      <c r="D35" s="390"/>
      <c r="E35" s="390"/>
      <c r="F35" s="188" t="s">
        <v>153</v>
      </c>
      <c r="G35" s="187" t="s">
        <v>255</v>
      </c>
      <c r="H35" s="385">
        <f>別紙様式第７号【別紙】!F38</f>
        <v>0</v>
      </c>
      <c r="I35" s="386"/>
    </row>
    <row r="36" spans="2:9" ht="24" customHeight="1">
      <c r="C36" s="390"/>
      <c r="D36" s="390"/>
      <c r="E36" s="390"/>
      <c r="F36" s="188" t="s">
        <v>23</v>
      </c>
      <c r="G36" s="187" t="s">
        <v>256</v>
      </c>
      <c r="H36" s="385">
        <f>別紙様式第７号【別紙】!F39</f>
        <v>0</v>
      </c>
      <c r="I36" s="386"/>
    </row>
    <row r="37" spans="2:9" ht="24" customHeight="1">
      <c r="C37" s="390"/>
      <c r="D37" s="390"/>
      <c r="E37" s="390"/>
      <c r="F37" s="188" t="s">
        <v>24</v>
      </c>
      <c r="G37" s="187" t="s">
        <v>257</v>
      </c>
      <c r="H37" s="385">
        <f>別紙様式第７号【別紙】!F40</f>
        <v>0</v>
      </c>
      <c r="I37" s="386"/>
    </row>
    <row r="38" spans="2:9" ht="24" customHeight="1">
      <c r="C38" s="390" t="s">
        <v>158</v>
      </c>
      <c r="D38" s="390"/>
      <c r="E38" s="390"/>
      <c r="F38" s="188" t="s">
        <v>157</v>
      </c>
      <c r="G38" s="187" t="s">
        <v>258</v>
      </c>
      <c r="H38" s="385">
        <f>別紙様式第７号【別紙】!F41</f>
        <v>0</v>
      </c>
      <c r="I38" s="386"/>
    </row>
    <row r="39" spans="2:9" ht="24" customHeight="1">
      <c r="C39" s="390"/>
      <c r="D39" s="390"/>
      <c r="E39" s="390"/>
      <c r="F39" s="188" t="s">
        <v>153</v>
      </c>
      <c r="G39" s="187" t="s">
        <v>259</v>
      </c>
      <c r="H39" s="385">
        <f>別紙様式第７号【別紙】!F42</f>
        <v>0</v>
      </c>
      <c r="I39" s="386"/>
    </row>
    <row r="40" spans="2:9" ht="24" customHeight="1">
      <c r="C40" s="390"/>
      <c r="D40" s="390"/>
      <c r="E40" s="390"/>
      <c r="F40" s="188" t="s">
        <v>23</v>
      </c>
      <c r="G40" s="187" t="s">
        <v>260</v>
      </c>
      <c r="H40" s="385">
        <f>別紙様式第７号【別紙】!F43</f>
        <v>0</v>
      </c>
      <c r="I40" s="386"/>
    </row>
    <row r="41" spans="2:9" ht="24" customHeight="1">
      <c r="C41" s="390"/>
      <c r="D41" s="390"/>
      <c r="E41" s="390"/>
      <c r="F41" s="188" t="s">
        <v>24</v>
      </c>
      <c r="G41" s="187" t="s">
        <v>261</v>
      </c>
      <c r="H41" s="385">
        <f>別紙様式第７号【別紙】!F44</f>
        <v>0</v>
      </c>
      <c r="I41" s="386"/>
    </row>
    <row r="45" spans="2:9" ht="27.65" customHeight="1">
      <c r="B45" s="154" t="s">
        <v>156</v>
      </c>
    </row>
    <row r="46" spans="2:9" ht="27.65" customHeight="1">
      <c r="C46" s="154" t="s">
        <v>155</v>
      </c>
    </row>
    <row r="47" spans="2:9" ht="6.65" customHeight="1"/>
    <row r="48" spans="2:9" ht="24" customHeight="1">
      <c r="C48" s="388">
        <v>1.1499999999999999</v>
      </c>
      <c r="D48" s="171" t="s">
        <v>154</v>
      </c>
      <c r="E48" s="170" t="s">
        <v>225</v>
      </c>
      <c r="F48" s="170"/>
      <c r="G48" s="172">
        <f>別紙様式第７号【別紙】!F29</f>
        <v>0</v>
      </c>
      <c r="H48" s="156" t="s">
        <v>150</v>
      </c>
      <c r="I48" s="164">
        <f>別紙様式第７号【別紙】!G29</f>
        <v>0</v>
      </c>
    </row>
    <row r="49" spans="3:9" ht="24" customHeight="1">
      <c r="C49" s="394"/>
      <c r="D49" s="171" t="s">
        <v>153</v>
      </c>
      <c r="E49" s="170" t="s">
        <v>226</v>
      </c>
      <c r="F49" s="170"/>
      <c r="G49" s="172">
        <f>別紙様式第７号【別紙】!F30</f>
        <v>0</v>
      </c>
      <c r="H49" s="156" t="s">
        <v>150</v>
      </c>
      <c r="I49" s="164">
        <f>別紙様式第７号【別紙】!G30</f>
        <v>0</v>
      </c>
    </row>
    <row r="50" spans="3:9" ht="24" customHeight="1">
      <c r="C50" s="394"/>
      <c r="D50" s="186" t="s">
        <v>23</v>
      </c>
      <c r="E50" s="185" t="s">
        <v>227</v>
      </c>
      <c r="F50" s="185"/>
      <c r="G50" s="184">
        <f>別紙様式第７号【別紙】!F31</f>
        <v>0</v>
      </c>
      <c r="H50" s="183" t="s">
        <v>150</v>
      </c>
      <c r="I50" s="164">
        <f>別紙様式第７号【別紙】!G31</f>
        <v>0</v>
      </c>
    </row>
    <row r="51" spans="3:9" ht="24" customHeight="1">
      <c r="C51" s="395"/>
      <c r="D51" s="182" t="s">
        <v>24</v>
      </c>
      <c r="E51" s="181" t="s">
        <v>228</v>
      </c>
      <c r="F51" s="181"/>
      <c r="G51" s="180">
        <f>別紙様式第７号【別紙】!F32</f>
        <v>0</v>
      </c>
      <c r="H51" s="179" t="s">
        <v>150</v>
      </c>
      <c r="I51" s="178">
        <f>別紙様式第７号【別紙】!G32</f>
        <v>0</v>
      </c>
    </row>
    <row r="52" spans="3:9" ht="24" customHeight="1">
      <c r="C52" s="387">
        <v>1.3</v>
      </c>
      <c r="D52" s="177" t="s">
        <v>154</v>
      </c>
      <c r="E52" s="176" t="s">
        <v>229</v>
      </c>
      <c r="F52" s="176"/>
      <c r="G52" s="172">
        <f>別紙様式第７号【別紙】!F33</f>
        <v>0</v>
      </c>
      <c r="H52" s="174" t="s">
        <v>150</v>
      </c>
      <c r="I52" s="173">
        <f>別紙様式第７号【別紙】!G33</f>
        <v>0</v>
      </c>
    </row>
    <row r="53" spans="3:9" ht="24" customHeight="1">
      <c r="C53" s="388"/>
      <c r="D53" s="171" t="s">
        <v>153</v>
      </c>
      <c r="E53" s="170" t="s">
        <v>230</v>
      </c>
      <c r="F53" s="170"/>
      <c r="G53" s="172">
        <f>別紙様式第７号【別紙】!F34</f>
        <v>0</v>
      </c>
      <c r="H53" s="156" t="s">
        <v>150</v>
      </c>
      <c r="I53" s="164">
        <f>別紙様式第７号【別紙】!G34</f>
        <v>0</v>
      </c>
    </row>
    <row r="54" spans="3:9" ht="24" customHeight="1">
      <c r="C54" s="388"/>
      <c r="D54" s="171" t="s">
        <v>152</v>
      </c>
      <c r="E54" s="170" t="s">
        <v>231</v>
      </c>
      <c r="F54" s="170"/>
      <c r="G54" s="169">
        <f>別紙様式第７号【別紙】!F35</f>
        <v>0</v>
      </c>
      <c r="H54" s="156" t="s">
        <v>151</v>
      </c>
      <c r="I54" s="164">
        <f>別紙様式第７号【別紙】!G35</f>
        <v>0</v>
      </c>
    </row>
    <row r="55" spans="3:9" ht="24" customHeight="1">
      <c r="C55" s="391"/>
      <c r="D55" s="182" t="s">
        <v>24</v>
      </c>
      <c r="E55" s="181" t="s">
        <v>232</v>
      </c>
      <c r="F55" s="181"/>
      <c r="G55" s="180">
        <f>別紙様式第７号【別紙】!F36</f>
        <v>0</v>
      </c>
      <c r="H55" s="179" t="s">
        <v>150</v>
      </c>
      <c r="I55" s="178">
        <f>別紙様式第７号【別紙】!G36</f>
        <v>0</v>
      </c>
    </row>
    <row r="56" spans="3:9" ht="24" customHeight="1">
      <c r="C56" s="387">
        <v>1.5</v>
      </c>
      <c r="D56" s="177" t="s">
        <v>154</v>
      </c>
      <c r="E56" s="176" t="s">
        <v>233</v>
      </c>
      <c r="F56" s="176"/>
      <c r="G56" s="172">
        <f>別紙様式第７号【別紙】!F37</f>
        <v>0</v>
      </c>
      <c r="H56" s="174" t="s">
        <v>150</v>
      </c>
      <c r="I56" s="173">
        <f>別紙様式第７号【別紙】!G37</f>
        <v>0</v>
      </c>
    </row>
    <row r="57" spans="3:9" ht="24" customHeight="1">
      <c r="C57" s="388"/>
      <c r="D57" s="171" t="s">
        <v>153</v>
      </c>
      <c r="E57" s="170" t="s">
        <v>234</v>
      </c>
      <c r="F57" s="170"/>
      <c r="G57" s="172">
        <f>別紙様式第７号【別紙】!F38</f>
        <v>0</v>
      </c>
      <c r="H57" s="156" t="s">
        <v>150</v>
      </c>
      <c r="I57" s="164">
        <f>別紙様式第７号【別紙】!G38</f>
        <v>0</v>
      </c>
    </row>
    <row r="58" spans="3:9" ht="24" customHeight="1">
      <c r="C58" s="388"/>
      <c r="D58" s="171" t="s">
        <v>152</v>
      </c>
      <c r="E58" s="170" t="s">
        <v>235</v>
      </c>
      <c r="F58" s="170"/>
      <c r="G58" s="169">
        <f>別紙様式第７号【別紙】!F39</f>
        <v>0</v>
      </c>
      <c r="H58" s="156" t="s">
        <v>151</v>
      </c>
      <c r="I58" s="164">
        <f>別紙様式第７号【別紙】!G39</f>
        <v>0</v>
      </c>
    </row>
    <row r="59" spans="3:9" ht="24" customHeight="1">
      <c r="C59" s="391"/>
      <c r="D59" s="182" t="s">
        <v>24</v>
      </c>
      <c r="E59" s="181" t="s">
        <v>236</v>
      </c>
      <c r="F59" s="181"/>
      <c r="G59" s="180">
        <f>別紙様式第７号【別紙】!F40</f>
        <v>0</v>
      </c>
      <c r="H59" s="179" t="s">
        <v>150</v>
      </c>
      <c r="I59" s="178">
        <f>別紙様式第７号【別紙】!G40</f>
        <v>0</v>
      </c>
    </row>
    <row r="60" spans="3:9" ht="24" customHeight="1">
      <c r="C60" s="387">
        <v>1.7</v>
      </c>
      <c r="D60" s="177" t="s">
        <v>154</v>
      </c>
      <c r="E60" s="176" t="s">
        <v>237</v>
      </c>
      <c r="F60" s="176"/>
      <c r="G60" s="175">
        <f>別紙様式第７号【別紙】!F41</f>
        <v>0</v>
      </c>
      <c r="H60" s="174" t="s">
        <v>150</v>
      </c>
      <c r="I60" s="173">
        <f>別紙様式第７号【別紙】!G41</f>
        <v>0</v>
      </c>
    </row>
    <row r="61" spans="3:9" ht="24" customHeight="1">
      <c r="C61" s="388"/>
      <c r="D61" s="171" t="s">
        <v>153</v>
      </c>
      <c r="E61" s="170" t="s">
        <v>238</v>
      </c>
      <c r="F61" s="170"/>
      <c r="G61" s="172">
        <f>別紙様式第７号【別紙】!F42</f>
        <v>0</v>
      </c>
      <c r="H61" s="156" t="s">
        <v>150</v>
      </c>
      <c r="I61" s="164">
        <f>別紙様式第７号【別紙】!G42</f>
        <v>0</v>
      </c>
    </row>
    <row r="62" spans="3:9" ht="24" customHeight="1">
      <c r="C62" s="388"/>
      <c r="D62" s="171" t="s">
        <v>152</v>
      </c>
      <c r="E62" s="170" t="s">
        <v>239</v>
      </c>
      <c r="F62" s="170"/>
      <c r="G62" s="169">
        <f>別紙様式第７号【別紙】!F43</f>
        <v>0</v>
      </c>
      <c r="H62" s="156" t="s">
        <v>151</v>
      </c>
      <c r="I62" s="164">
        <f>別紙様式第７号【別紙】!G43</f>
        <v>0</v>
      </c>
    </row>
    <row r="63" spans="3:9" ht="24" customHeight="1">
      <c r="C63" s="389"/>
      <c r="D63" s="168" t="s">
        <v>24</v>
      </c>
      <c r="E63" s="167" t="s">
        <v>240</v>
      </c>
      <c r="F63" s="167"/>
      <c r="G63" s="166">
        <f>別紙様式第７号【別紙】!F44</f>
        <v>0</v>
      </c>
      <c r="H63" s="165" t="s">
        <v>150</v>
      </c>
      <c r="I63" s="164">
        <f>別紙様式第７号【別紙】!G44</f>
        <v>0</v>
      </c>
    </row>
    <row r="64" spans="3:9" ht="5.5" customHeight="1">
      <c r="C64" s="163"/>
      <c r="E64" s="162"/>
      <c r="F64" s="162"/>
      <c r="G64" s="161"/>
      <c r="I64" s="160"/>
    </row>
    <row r="65" spans="3:10" ht="31.9" customHeight="1">
      <c r="G65" s="159" t="s">
        <v>107</v>
      </c>
      <c r="H65" s="157"/>
      <c r="I65" s="158">
        <f>SUM(I48:I63)</f>
        <v>0</v>
      </c>
      <c r="J65" s="157"/>
    </row>
    <row r="66" spans="3:10" ht="27.65" customHeight="1">
      <c r="C66" s="156" t="s">
        <v>108</v>
      </c>
      <c r="I66" s="155"/>
    </row>
    <row r="68" spans="3:10">
      <c r="C68" s="383" t="s">
        <v>149</v>
      </c>
      <c r="D68" s="384"/>
      <c r="E68" s="384"/>
      <c r="F68" s="384"/>
      <c r="G68" s="384"/>
      <c r="H68" s="384"/>
      <c r="I68" s="384"/>
    </row>
    <row r="69" spans="3:10">
      <c r="C69" s="384"/>
      <c r="D69" s="384"/>
      <c r="E69" s="384"/>
      <c r="F69" s="384"/>
      <c r="G69" s="384"/>
      <c r="H69" s="384"/>
      <c r="I69" s="384"/>
    </row>
    <row r="70" spans="3:10">
      <c r="C70" s="384"/>
      <c r="D70" s="384"/>
      <c r="E70" s="384"/>
      <c r="F70" s="384"/>
      <c r="G70" s="384"/>
      <c r="H70" s="384"/>
      <c r="I70" s="384"/>
    </row>
    <row r="71" spans="3:10">
      <c r="C71" s="384"/>
      <c r="D71" s="384"/>
      <c r="E71" s="384"/>
      <c r="F71" s="384"/>
      <c r="G71" s="384"/>
      <c r="H71" s="384"/>
      <c r="I71" s="384"/>
    </row>
    <row r="72" spans="3:10">
      <c r="C72" s="384"/>
      <c r="D72" s="384"/>
      <c r="E72" s="384"/>
      <c r="F72" s="384"/>
      <c r="G72" s="384"/>
      <c r="H72" s="384"/>
      <c r="I72" s="384"/>
    </row>
    <row r="73" spans="3:10">
      <c r="C73" s="384"/>
      <c r="D73" s="384"/>
      <c r="E73" s="384"/>
      <c r="F73" s="384"/>
      <c r="G73" s="384"/>
      <c r="H73" s="384"/>
      <c r="I73" s="384"/>
    </row>
    <row r="74" spans="3:10">
      <c r="C74" s="384"/>
      <c r="D74" s="384"/>
      <c r="E74" s="384"/>
      <c r="F74" s="384"/>
      <c r="G74" s="384"/>
      <c r="H74" s="384"/>
      <c r="I74" s="384"/>
    </row>
    <row r="75" spans="3:10">
      <c r="C75" s="384"/>
      <c r="D75" s="384"/>
      <c r="E75" s="384"/>
      <c r="F75" s="384"/>
      <c r="G75" s="384"/>
      <c r="H75" s="384"/>
      <c r="I75" s="384"/>
    </row>
  </sheetData>
  <mergeCells count="34">
    <mergeCell ref="C26:E29"/>
    <mergeCell ref="C30:E33"/>
    <mergeCell ref="C52:C55"/>
    <mergeCell ref="H40:I40"/>
    <mergeCell ref="H38:I38"/>
    <mergeCell ref="H41:I41"/>
    <mergeCell ref="H27:I27"/>
    <mergeCell ref="H29:I29"/>
    <mergeCell ref="H30:I30"/>
    <mergeCell ref="H31:I31"/>
    <mergeCell ref="C48:C51"/>
    <mergeCell ref="C68:I75"/>
    <mergeCell ref="G7:I7"/>
    <mergeCell ref="H33:I33"/>
    <mergeCell ref="H34:I34"/>
    <mergeCell ref="H35:I35"/>
    <mergeCell ref="C60:C63"/>
    <mergeCell ref="H28:I28"/>
    <mergeCell ref="H32:I32"/>
    <mergeCell ref="H36:I36"/>
    <mergeCell ref="C34:E37"/>
    <mergeCell ref="H37:I37"/>
    <mergeCell ref="H39:I39"/>
    <mergeCell ref="C38:E41"/>
    <mergeCell ref="C56:C59"/>
    <mergeCell ref="H25:I25"/>
    <mergeCell ref="H26:I26"/>
    <mergeCell ref="H6:I6"/>
    <mergeCell ref="G10:I10"/>
    <mergeCell ref="G11:I11"/>
    <mergeCell ref="G12:I12"/>
    <mergeCell ref="E22:I22"/>
    <mergeCell ref="B15:K18"/>
    <mergeCell ref="E20:F20"/>
  </mergeCells>
  <phoneticPr fontId="3"/>
  <printOptions horizontalCentered="1"/>
  <pageMargins left="0.51181102362204722" right="0.51181102362204722" top="0.74803149606299213" bottom="0.55118110236220474" header="0.31496062992125984" footer="0.31496062992125984"/>
  <pageSetup paperSize="9" scale="81" fitToHeight="0" orientation="portrait" r:id="rId1"/>
  <rowBreaks count="1" manualBreakCount="1">
    <brk id="42" min="1"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pageSetUpPr fitToPage="1"/>
  </sheetPr>
  <dimension ref="A1:M70"/>
  <sheetViews>
    <sheetView showGridLines="0" view="pageBreakPreview" zoomScale="85" zoomScaleNormal="85" zoomScaleSheetLayoutView="85" workbookViewId="0">
      <selection activeCell="A5" sqref="A5:B5"/>
    </sheetView>
  </sheetViews>
  <sheetFormatPr defaultColWidth="8.83203125" defaultRowHeight="13"/>
  <cols>
    <col min="1" max="1" width="8.83203125" style="192"/>
    <col min="2" max="2" width="19.33203125" style="192" customWidth="1"/>
    <col min="3" max="3" width="21.5" style="192" customWidth="1"/>
    <col min="4" max="4" width="9" style="193" customWidth="1"/>
    <col min="5" max="5" width="12.08203125" style="193" customWidth="1"/>
    <col min="6" max="6" width="27" style="192" customWidth="1"/>
    <col min="7" max="7" width="28.25" style="192" customWidth="1"/>
    <col min="8" max="8" width="10.33203125" style="192" customWidth="1"/>
    <col min="9" max="9" width="15.5" style="192" customWidth="1"/>
    <col min="10" max="10" width="13.25" style="192" customWidth="1"/>
    <col min="11" max="11" width="11.83203125" style="192" customWidth="1"/>
    <col min="12" max="12" width="12.58203125" style="192" customWidth="1"/>
    <col min="13" max="16384" width="8.83203125" style="192"/>
  </cols>
  <sheetData>
    <row r="1" spans="1:13" ht="18" customHeight="1">
      <c r="A1" s="192" t="s">
        <v>199</v>
      </c>
    </row>
    <row r="2" spans="1:13" ht="18" customHeight="1">
      <c r="A2" s="192" t="s">
        <v>198</v>
      </c>
    </row>
    <row r="3" spans="1:13" ht="18" customHeight="1">
      <c r="A3" s="415" t="s">
        <v>224</v>
      </c>
      <c r="B3" s="415"/>
      <c r="C3" s="415"/>
      <c r="D3" s="415"/>
      <c r="E3" s="415"/>
      <c r="F3" s="415"/>
      <c r="G3" s="415"/>
      <c r="H3" s="415"/>
      <c r="I3" s="415"/>
      <c r="J3" s="415"/>
      <c r="K3" s="415"/>
    </row>
    <row r="4" spans="1:13" ht="8.25" customHeight="1"/>
    <row r="5" spans="1:13" ht="18" customHeight="1">
      <c r="A5" s="416" t="s">
        <v>197</v>
      </c>
      <c r="B5" s="416"/>
      <c r="C5" s="192" t="s">
        <v>196</v>
      </c>
    </row>
    <row r="6" spans="1:13" ht="12" customHeight="1"/>
    <row r="7" spans="1:13" ht="18" customHeight="1">
      <c r="A7" s="423" t="s">
        <v>195</v>
      </c>
      <c r="B7" s="423"/>
      <c r="C7" s="245" t="s">
        <v>194</v>
      </c>
    </row>
    <row r="8" spans="1:13" ht="7.5" customHeight="1"/>
    <row r="9" spans="1:13" ht="18" customHeight="1">
      <c r="A9" s="192" t="s">
        <v>193</v>
      </c>
    </row>
    <row r="10" spans="1:13" ht="27" customHeight="1">
      <c r="A10" s="419" t="s">
        <v>192</v>
      </c>
      <c r="B10" s="406" t="s">
        <v>105</v>
      </c>
      <c r="C10" s="406" t="s">
        <v>191</v>
      </c>
      <c r="D10" s="419" t="s">
        <v>190</v>
      </c>
      <c r="E10" s="420" t="s">
        <v>189</v>
      </c>
      <c r="F10" s="244" t="s">
        <v>188</v>
      </c>
      <c r="G10" s="244" t="s">
        <v>187</v>
      </c>
      <c r="H10" s="412" t="s">
        <v>186</v>
      </c>
      <c r="I10" s="412" t="s">
        <v>223</v>
      </c>
      <c r="K10" s="243"/>
      <c r="L10" s="409" t="s">
        <v>185</v>
      </c>
      <c r="M10" s="410"/>
    </row>
    <row r="11" spans="1:13" ht="30" customHeight="1">
      <c r="A11" s="406"/>
      <c r="B11" s="406"/>
      <c r="C11" s="406"/>
      <c r="D11" s="406"/>
      <c r="E11" s="421"/>
      <c r="F11" s="417" t="s">
        <v>221</v>
      </c>
      <c r="G11" s="418"/>
      <c r="H11" s="413"/>
      <c r="I11" s="414"/>
      <c r="J11" s="412" t="s">
        <v>184</v>
      </c>
      <c r="K11" s="418" t="s">
        <v>183</v>
      </c>
      <c r="L11" s="411"/>
      <c r="M11" s="410"/>
    </row>
    <row r="12" spans="1:13" ht="30" customHeight="1">
      <c r="A12" s="406"/>
      <c r="B12" s="406"/>
      <c r="C12" s="406"/>
      <c r="D12" s="406"/>
      <c r="E12" s="421"/>
      <c r="F12" s="242" t="s">
        <v>222</v>
      </c>
      <c r="G12" s="241"/>
      <c r="H12" s="414"/>
      <c r="I12" s="240" t="s">
        <v>40</v>
      </c>
      <c r="J12" s="414"/>
      <c r="K12" s="422"/>
      <c r="L12" s="411"/>
      <c r="M12" s="410"/>
    </row>
    <row r="13" spans="1:13" ht="18" customHeight="1">
      <c r="A13" s="237"/>
      <c r="B13" s="239"/>
      <c r="C13" s="229"/>
      <c r="D13" s="223"/>
      <c r="E13" s="222"/>
      <c r="F13" s="228"/>
      <c r="G13" s="238"/>
      <c r="H13" s="218"/>
      <c r="I13" s="219">
        <f t="shared" ref="I13:I27" si="0">G13-H13</f>
        <v>0</v>
      </c>
      <c r="J13" s="218"/>
      <c r="K13" s="218"/>
      <c r="L13" s="217">
        <f t="shared" ref="L13:L27" si="1">(J13+K13)-I13</f>
        <v>0</v>
      </c>
      <c r="M13" s="233"/>
    </row>
    <row r="14" spans="1:13" ht="18" customHeight="1">
      <c r="A14" s="237"/>
      <c r="B14" s="232"/>
      <c r="C14" s="229"/>
      <c r="D14" s="223"/>
      <c r="E14" s="222"/>
      <c r="F14" s="228"/>
      <c r="G14" s="220"/>
      <c r="H14" s="227"/>
      <c r="I14" s="219">
        <f t="shared" si="0"/>
        <v>0</v>
      </c>
      <c r="J14" s="227"/>
      <c r="K14" s="227"/>
      <c r="L14" s="217">
        <f t="shared" si="1"/>
        <v>0</v>
      </c>
      <c r="M14" s="236" t="s">
        <v>182</v>
      </c>
    </row>
    <row r="15" spans="1:13" ht="18" customHeight="1">
      <c r="A15" s="231"/>
      <c r="B15" s="232"/>
      <c r="C15" s="229"/>
      <c r="D15" s="223"/>
      <c r="E15" s="222"/>
      <c r="F15" s="228"/>
      <c r="G15" s="220"/>
      <c r="H15" s="234"/>
      <c r="I15" s="235">
        <f t="shared" si="0"/>
        <v>0</v>
      </c>
      <c r="J15" s="234"/>
      <c r="K15" s="234"/>
      <c r="L15" s="217">
        <f t="shared" si="1"/>
        <v>0</v>
      </c>
      <c r="M15" s="233" t="s">
        <v>181</v>
      </c>
    </row>
    <row r="16" spans="1:13" ht="18" customHeight="1">
      <c r="A16" s="231"/>
      <c r="B16" s="232"/>
      <c r="C16" s="229"/>
      <c r="D16" s="223"/>
      <c r="E16" s="222"/>
      <c r="F16" s="228"/>
      <c r="G16" s="220"/>
      <c r="H16" s="227"/>
      <c r="I16" s="219">
        <f t="shared" si="0"/>
        <v>0</v>
      </c>
      <c r="J16" s="227"/>
      <c r="K16" s="227"/>
      <c r="L16" s="217">
        <f t="shared" si="1"/>
        <v>0</v>
      </c>
    </row>
    <row r="17" spans="1:12" ht="18" customHeight="1">
      <c r="A17" s="231"/>
      <c r="B17" s="230"/>
      <c r="C17" s="229"/>
      <c r="D17" s="223"/>
      <c r="E17" s="222"/>
      <c r="F17" s="228"/>
      <c r="G17" s="220"/>
      <c r="H17" s="218"/>
      <c r="I17" s="219">
        <f t="shared" si="0"/>
        <v>0</v>
      </c>
      <c r="J17" s="218"/>
      <c r="K17" s="218"/>
      <c r="L17" s="217">
        <f t="shared" si="1"/>
        <v>0</v>
      </c>
    </row>
    <row r="18" spans="1:12" ht="18" customHeight="1">
      <c r="A18" s="231"/>
      <c r="B18" s="230"/>
      <c r="C18" s="229"/>
      <c r="D18" s="223"/>
      <c r="E18" s="222"/>
      <c r="F18" s="228"/>
      <c r="G18" s="220"/>
      <c r="H18" s="227"/>
      <c r="I18" s="219">
        <f t="shared" si="0"/>
        <v>0</v>
      </c>
      <c r="J18" s="227"/>
      <c r="K18" s="227"/>
      <c r="L18" s="217">
        <f t="shared" si="1"/>
        <v>0</v>
      </c>
    </row>
    <row r="19" spans="1:12" ht="18" customHeight="1">
      <c r="A19" s="231"/>
      <c r="B19" s="230"/>
      <c r="C19" s="229"/>
      <c r="D19" s="223"/>
      <c r="E19" s="222"/>
      <c r="F19" s="228"/>
      <c r="G19" s="220"/>
      <c r="H19" s="218"/>
      <c r="I19" s="219">
        <f t="shared" si="0"/>
        <v>0</v>
      </c>
      <c r="J19" s="218"/>
      <c r="K19" s="218"/>
      <c r="L19" s="217">
        <f t="shared" si="1"/>
        <v>0</v>
      </c>
    </row>
    <row r="20" spans="1:12" ht="18" customHeight="1">
      <c r="A20" s="231"/>
      <c r="B20" s="230"/>
      <c r="C20" s="229"/>
      <c r="D20" s="223"/>
      <c r="E20" s="222"/>
      <c r="F20" s="228"/>
      <c r="G20" s="220"/>
      <c r="H20" s="227"/>
      <c r="I20" s="219">
        <f t="shared" si="0"/>
        <v>0</v>
      </c>
      <c r="J20" s="227"/>
      <c r="K20" s="227"/>
      <c r="L20" s="217">
        <f t="shared" si="1"/>
        <v>0</v>
      </c>
    </row>
    <row r="21" spans="1:12" ht="18" customHeight="1">
      <c r="A21" s="231"/>
      <c r="B21" s="230"/>
      <c r="C21" s="229"/>
      <c r="D21" s="223"/>
      <c r="E21" s="222"/>
      <c r="F21" s="228"/>
      <c r="G21" s="220"/>
      <c r="H21" s="218"/>
      <c r="I21" s="219">
        <f t="shared" si="0"/>
        <v>0</v>
      </c>
      <c r="J21" s="218"/>
      <c r="K21" s="218"/>
      <c r="L21" s="217">
        <f t="shared" si="1"/>
        <v>0</v>
      </c>
    </row>
    <row r="22" spans="1:12" ht="18" customHeight="1">
      <c r="A22" s="231"/>
      <c r="B22" s="230"/>
      <c r="C22" s="229"/>
      <c r="D22" s="223"/>
      <c r="E22" s="222"/>
      <c r="F22" s="228"/>
      <c r="G22" s="220"/>
      <c r="H22" s="227"/>
      <c r="I22" s="219">
        <f t="shared" si="0"/>
        <v>0</v>
      </c>
      <c r="J22" s="227"/>
      <c r="K22" s="227"/>
      <c r="L22" s="217">
        <f t="shared" si="1"/>
        <v>0</v>
      </c>
    </row>
    <row r="23" spans="1:12" ht="18" customHeight="1">
      <c r="A23" s="231"/>
      <c r="B23" s="230"/>
      <c r="C23" s="229"/>
      <c r="D23" s="223"/>
      <c r="E23" s="222"/>
      <c r="F23" s="228"/>
      <c r="G23" s="220"/>
      <c r="H23" s="218"/>
      <c r="I23" s="219">
        <f t="shared" si="0"/>
        <v>0</v>
      </c>
      <c r="J23" s="218"/>
      <c r="K23" s="218"/>
      <c r="L23" s="217">
        <f t="shared" si="1"/>
        <v>0</v>
      </c>
    </row>
    <row r="24" spans="1:12" ht="18" customHeight="1">
      <c r="A24" s="231"/>
      <c r="B24" s="230"/>
      <c r="C24" s="229"/>
      <c r="D24" s="223"/>
      <c r="E24" s="222"/>
      <c r="F24" s="228"/>
      <c r="G24" s="220"/>
      <c r="H24" s="227"/>
      <c r="I24" s="219">
        <f t="shared" si="0"/>
        <v>0</v>
      </c>
      <c r="J24" s="227"/>
      <c r="K24" s="227"/>
      <c r="L24" s="217">
        <f t="shared" si="1"/>
        <v>0</v>
      </c>
    </row>
    <row r="25" spans="1:12" ht="18" customHeight="1">
      <c r="A25" s="231"/>
      <c r="B25" s="230"/>
      <c r="C25" s="229"/>
      <c r="D25" s="223"/>
      <c r="E25" s="222"/>
      <c r="F25" s="228"/>
      <c r="G25" s="220"/>
      <c r="H25" s="218"/>
      <c r="I25" s="219">
        <f t="shared" si="0"/>
        <v>0</v>
      </c>
      <c r="J25" s="218"/>
      <c r="K25" s="218"/>
      <c r="L25" s="217">
        <f t="shared" si="1"/>
        <v>0</v>
      </c>
    </row>
    <row r="26" spans="1:12" ht="18" customHeight="1">
      <c r="A26" s="231"/>
      <c r="B26" s="230"/>
      <c r="C26" s="229"/>
      <c r="D26" s="223"/>
      <c r="E26" s="222"/>
      <c r="F26" s="228"/>
      <c r="G26" s="220"/>
      <c r="H26" s="227"/>
      <c r="I26" s="219">
        <f t="shared" si="0"/>
        <v>0</v>
      </c>
      <c r="J26" s="227"/>
      <c r="K26" s="227"/>
      <c r="L26" s="217">
        <f t="shared" si="1"/>
        <v>0</v>
      </c>
    </row>
    <row r="27" spans="1:12" ht="18" customHeight="1">
      <c r="A27" s="226"/>
      <c r="B27" s="225"/>
      <c r="C27" s="224"/>
      <c r="D27" s="223"/>
      <c r="E27" s="222"/>
      <c r="F27" s="221"/>
      <c r="G27" s="220"/>
      <c r="H27" s="218"/>
      <c r="I27" s="219">
        <f t="shared" si="0"/>
        <v>0</v>
      </c>
      <c r="J27" s="218"/>
      <c r="K27" s="218"/>
      <c r="L27" s="217">
        <f t="shared" si="1"/>
        <v>0</v>
      </c>
    </row>
    <row r="28" spans="1:12" ht="17.5" customHeight="1" thickBot="1"/>
    <row r="29" spans="1:12" s="213" customFormat="1" ht="18" customHeight="1">
      <c r="A29" s="401" t="s">
        <v>40</v>
      </c>
      <c r="B29" s="402"/>
      <c r="C29" s="402"/>
      <c r="D29" s="397">
        <v>1.1499999999999999</v>
      </c>
      <c r="E29" s="216" t="s">
        <v>180</v>
      </c>
      <c r="F29" s="215">
        <f>SUMIFS($F$13:$F$27,$D$13:$D$27,D29,$E$13:$E$27,E29)</f>
        <v>0</v>
      </c>
      <c r="G29" s="214">
        <f>SUMIFS($G$13:$G$27,$D$13:$D$27,"115％",$E$13:$E$27,"Ａ重油")</f>
        <v>0</v>
      </c>
    </row>
    <row r="30" spans="1:12" ht="18" customHeight="1">
      <c r="A30" s="403"/>
      <c r="B30" s="404"/>
      <c r="C30" s="404"/>
      <c r="D30" s="398"/>
      <c r="E30" s="206" t="s">
        <v>106</v>
      </c>
      <c r="F30" s="205">
        <f>SUMIFS($F$13:$F$27,$D$13:$D$27,D29,$E$13:$E$27,E30)</f>
        <v>0</v>
      </c>
      <c r="G30" s="204">
        <f>SUMIFS($G$13:$G$27,$D$13:$D$27,"115％",$E$13:$E$27,"灯油")</f>
        <v>0</v>
      </c>
    </row>
    <row r="31" spans="1:12" ht="18" customHeight="1">
      <c r="A31" s="403"/>
      <c r="B31" s="404"/>
      <c r="C31" s="404"/>
      <c r="D31" s="398"/>
      <c r="E31" s="206" t="s">
        <v>23</v>
      </c>
      <c r="F31" s="205">
        <f>SUMIFS($F$13:$F$27,$D$13:$D$27,D29,$E$13:$E$27,E31)</f>
        <v>0</v>
      </c>
      <c r="G31" s="204">
        <f>SUMIFS($G$13:$G$27,$D$13:$D$27,"115％",$E$13:$E$27,"ＬＰガス")</f>
        <v>0</v>
      </c>
    </row>
    <row r="32" spans="1:12" ht="18" customHeight="1">
      <c r="A32" s="403"/>
      <c r="B32" s="404"/>
      <c r="C32" s="404"/>
      <c r="D32" s="398"/>
      <c r="E32" s="212" t="s">
        <v>24</v>
      </c>
      <c r="F32" s="211">
        <f>SUMIFS($F$13:$F$27,$D$13:$D$27,D29,$E$13:$E$27,E32)</f>
        <v>0</v>
      </c>
      <c r="G32" s="210">
        <f>SUMIFS($G$13:$G$27,$D$13:$D$27,"115％",$E$13:$E$27,"ＬＮＧ")</f>
        <v>0</v>
      </c>
    </row>
    <row r="33" spans="1:11" ht="18" customHeight="1">
      <c r="A33" s="405"/>
      <c r="B33" s="406"/>
      <c r="C33" s="406"/>
      <c r="D33" s="399">
        <v>1.3</v>
      </c>
      <c r="E33" s="209" t="s">
        <v>180</v>
      </c>
      <c r="F33" s="208">
        <f>SUMIFS($F$13:$F$27,$D$13:$D$27,D33,$E$13:$E$27,E33)</f>
        <v>0</v>
      </c>
      <c r="G33" s="207">
        <f>SUMIFS($G$13:$G$27,$D$13:$D$27,"130％",$E$13:$E$27,"Ａ重油")</f>
        <v>0</v>
      </c>
    </row>
    <row r="34" spans="1:11" ht="18" customHeight="1">
      <c r="A34" s="405"/>
      <c r="B34" s="406"/>
      <c r="C34" s="406"/>
      <c r="D34" s="398"/>
      <c r="E34" s="206" t="s">
        <v>106</v>
      </c>
      <c r="F34" s="205">
        <f>SUMIFS($F$13:$F$27,$D$13:$D$27,D33,$E$13:$E$27,E34)</f>
        <v>0</v>
      </c>
      <c r="G34" s="204">
        <f>SUMIFS($G$13:$G$27,$D$13:$D$27,"130％",$E$13:$E$27,"灯油")</f>
        <v>0</v>
      </c>
    </row>
    <row r="35" spans="1:11" ht="18" customHeight="1">
      <c r="A35" s="405"/>
      <c r="B35" s="406"/>
      <c r="C35" s="406"/>
      <c r="D35" s="398"/>
      <c r="E35" s="206" t="s">
        <v>23</v>
      </c>
      <c r="F35" s="205">
        <f>SUMIFS($F$13:$F$27,$D$13:$D$27,D33,$E$13:$E$27,E35)</f>
        <v>0</v>
      </c>
      <c r="G35" s="204">
        <f>SUMIFS($G$13:$G$27,$D$13:$D$27,"130％",$E$13:$E$27,"ＬＰガス")</f>
        <v>0</v>
      </c>
    </row>
    <row r="36" spans="1:11" ht="18" customHeight="1">
      <c r="A36" s="405"/>
      <c r="B36" s="406"/>
      <c r="C36" s="406"/>
      <c r="D36" s="398"/>
      <c r="E36" s="212" t="s">
        <v>24</v>
      </c>
      <c r="F36" s="211">
        <f>SUMIFS($F$13:$F$27,$D$13:$D$27,D33,$E$13:$E$27,E36)</f>
        <v>0</v>
      </c>
      <c r="G36" s="210">
        <f>SUMIFS($G$13:$G$27,$D$13:$D$27,"130％",$E$13:$E$27,"ＬＮＧ")</f>
        <v>0</v>
      </c>
    </row>
    <row r="37" spans="1:11" ht="18" customHeight="1">
      <c r="A37" s="405"/>
      <c r="B37" s="406"/>
      <c r="C37" s="406"/>
      <c r="D37" s="399">
        <v>1.5</v>
      </c>
      <c r="E37" s="209" t="s">
        <v>180</v>
      </c>
      <c r="F37" s="208">
        <f>SUMIFS($F$13:$F$27,$D$13:$D$27,D37,$E$13:$E$27,E37)</f>
        <v>0</v>
      </c>
      <c r="G37" s="207">
        <f>SUMIFS($G$13:$G$27,$D$13:$D$27,"150％",$E$13:$E$27,"Ａ重油")</f>
        <v>0</v>
      </c>
    </row>
    <row r="38" spans="1:11" ht="18" customHeight="1">
      <c r="A38" s="405"/>
      <c r="B38" s="406"/>
      <c r="C38" s="406"/>
      <c r="D38" s="398"/>
      <c r="E38" s="206" t="s">
        <v>106</v>
      </c>
      <c r="F38" s="205">
        <f>SUMIFS($F$13:$F$27,$D$13:$D$27,D37,$E$13:$E$27,E38)</f>
        <v>0</v>
      </c>
      <c r="G38" s="204">
        <f>SUMIFS($G$13:$G$27,$D$13:$D$27,"150％",$E$13:$E$27,"灯油")</f>
        <v>0</v>
      </c>
    </row>
    <row r="39" spans="1:11" ht="18" customHeight="1">
      <c r="A39" s="405"/>
      <c r="B39" s="406"/>
      <c r="C39" s="406"/>
      <c r="D39" s="398"/>
      <c r="E39" s="206" t="s">
        <v>23</v>
      </c>
      <c r="F39" s="205">
        <f>SUMIFS($F$13:$F$27,$D$13:$D$27,D37,$E$13:$E$27,E39)</f>
        <v>0</v>
      </c>
      <c r="G39" s="204">
        <f>SUMIFS($G$13:$G$27,$D$13:$D$27,"150％",$E$13:$E$27,"ＬＰガス")</f>
        <v>0</v>
      </c>
    </row>
    <row r="40" spans="1:11" ht="18" customHeight="1">
      <c r="A40" s="405"/>
      <c r="B40" s="406"/>
      <c r="C40" s="406"/>
      <c r="D40" s="398"/>
      <c r="E40" s="212" t="s">
        <v>24</v>
      </c>
      <c r="F40" s="211">
        <f>SUMIFS($F$13:$F$27,$D$13:$D$27,D37,$E$13:$E$27,E40)</f>
        <v>0</v>
      </c>
      <c r="G40" s="210">
        <f>SUMIFS($G$13:$G$27,$D$13:$D$27,"150％",$E$13:$E$27,"ＬＮＧ")</f>
        <v>0</v>
      </c>
    </row>
    <row r="41" spans="1:11" ht="18" customHeight="1">
      <c r="A41" s="405"/>
      <c r="B41" s="406"/>
      <c r="C41" s="406"/>
      <c r="D41" s="399">
        <v>1.7</v>
      </c>
      <c r="E41" s="209" t="s">
        <v>180</v>
      </c>
      <c r="F41" s="208">
        <f>SUMIFS($F$13:$F$27,$D$13:$D$27,D41,$E$13:$E$27,E41)</f>
        <v>0</v>
      </c>
      <c r="G41" s="207">
        <f>SUMIFS($G$13:$G$27,$D$13:$D$27,"170％",$E$13:$E$27,"Ａ重油")</f>
        <v>0</v>
      </c>
    </row>
    <row r="42" spans="1:11" ht="18" customHeight="1">
      <c r="A42" s="405"/>
      <c r="B42" s="406"/>
      <c r="C42" s="406"/>
      <c r="D42" s="398"/>
      <c r="E42" s="206" t="s">
        <v>106</v>
      </c>
      <c r="F42" s="205">
        <f>SUMIFS($F$13:$F$27,$D$13:$D$27,D41,$E$13:$E$27,E42)</f>
        <v>0</v>
      </c>
      <c r="G42" s="204">
        <f>SUMIFS($G$13:$G$27,$D$13:$D$27,"170％",$E$13:$E$27,"灯油")</f>
        <v>0</v>
      </c>
    </row>
    <row r="43" spans="1:11" ht="18" customHeight="1">
      <c r="A43" s="405"/>
      <c r="B43" s="406"/>
      <c r="C43" s="406"/>
      <c r="D43" s="398"/>
      <c r="E43" s="206" t="s">
        <v>23</v>
      </c>
      <c r="F43" s="205">
        <f>SUMIFS($F$13:$F$27,$D$13:$D$27,D41,$E$13:$E$27,E43)</f>
        <v>0</v>
      </c>
      <c r="G43" s="204">
        <f>SUMIFS($G$13:$G$27,$D$13:$D$27,"170％",$E$13:$E$27,"ＬＰガス")</f>
        <v>0</v>
      </c>
    </row>
    <row r="44" spans="1:11" ht="18" customHeight="1" thickBot="1">
      <c r="A44" s="407"/>
      <c r="B44" s="408"/>
      <c r="C44" s="408"/>
      <c r="D44" s="400"/>
      <c r="E44" s="203" t="s">
        <v>24</v>
      </c>
      <c r="F44" s="202">
        <f>SUMIFS($F$13:$F$27,$D$13:$D$27,D41,$E$13:$E$27,E44)</f>
        <v>0</v>
      </c>
      <c r="G44" s="201">
        <f>SUMIFS($G$13:$G$27,$D$13:$D$27,"170％",$E$13:$E$27,"ＬＮＧ")</f>
        <v>0</v>
      </c>
    </row>
    <row r="45" spans="1:11" ht="13.5" thickBot="1">
      <c r="F45" s="197" t="s">
        <v>40</v>
      </c>
      <c r="G45" s="200">
        <f>SUM(G29:G44)</f>
        <v>0</v>
      </c>
    </row>
    <row r="46" spans="1:11">
      <c r="A46" s="199" t="s">
        <v>179</v>
      </c>
    </row>
    <row r="47" spans="1:11">
      <c r="A47" s="199" t="s">
        <v>178</v>
      </c>
    </row>
    <row r="48" spans="1:11">
      <c r="A48" s="396" t="s">
        <v>177</v>
      </c>
      <c r="B48" s="396"/>
      <c r="C48" s="396"/>
      <c r="D48" s="396"/>
      <c r="E48" s="396"/>
      <c r="F48" s="396"/>
      <c r="G48" s="396"/>
      <c r="H48" s="199"/>
      <c r="I48" s="199"/>
      <c r="J48" s="199"/>
      <c r="K48" s="199"/>
    </row>
    <row r="49" spans="1:6">
      <c r="A49" s="199" t="s">
        <v>176</v>
      </c>
    </row>
    <row r="50" spans="1:6">
      <c r="A50" s="198"/>
    </row>
    <row r="51" spans="1:6">
      <c r="A51" s="198"/>
    </row>
    <row r="55" spans="1:6">
      <c r="B55" s="195"/>
      <c r="D55" s="197"/>
      <c r="E55" s="194"/>
    </row>
    <row r="56" spans="1:6">
      <c r="B56" s="195"/>
      <c r="D56" s="192"/>
      <c r="E56" s="194"/>
    </row>
    <row r="57" spans="1:6">
      <c r="B57" s="195"/>
      <c r="D57" s="192"/>
      <c r="E57" s="194"/>
    </row>
    <row r="58" spans="1:6">
      <c r="B58" s="195"/>
      <c r="D58" s="192"/>
      <c r="E58" s="194"/>
    </row>
    <row r="59" spans="1:6">
      <c r="D59" s="197"/>
      <c r="E59" s="194"/>
      <c r="F59" s="196"/>
    </row>
    <row r="60" spans="1:6">
      <c r="D60" s="192"/>
      <c r="E60" s="194"/>
    </row>
    <row r="61" spans="1:6">
      <c r="B61" s="195"/>
      <c r="D61" s="192"/>
      <c r="E61" s="194"/>
    </row>
    <row r="62" spans="1:6">
      <c r="B62" s="195"/>
      <c r="D62" s="192"/>
      <c r="E62" s="194"/>
    </row>
    <row r="63" spans="1:6">
      <c r="D63" s="192"/>
      <c r="E63" s="194"/>
    </row>
    <row r="64" spans="1:6">
      <c r="E64" s="194"/>
    </row>
    <row r="65" spans="4:5">
      <c r="E65" s="194"/>
    </row>
    <row r="66" spans="4:5">
      <c r="E66" s="194"/>
    </row>
    <row r="67" spans="4:5">
      <c r="D67" s="192"/>
      <c r="E67" s="194"/>
    </row>
    <row r="68" spans="4:5">
      <c r="E68" s="194"/>
    </row>
    <row r="69" spans="4:5">
      <c r="E69" s="194"/>
    </row>
    <row r="70" spans="4:5">
      <c r="E70" s="194"/>
    </row>
  </sheetData>
  <autoFilter ref="A12:I12" xr:uid="{00000000-0009-0000-0000-000006000000}"/>
  <mergeCells count="20">
    <mergeCell ref="L10:M12"/>
    <mergeCell ref="H10:H12"/>
    <mergeCell ref="A3:K3"/>
    <mergeCell ref="A5:B5"/>
    <mergeCell ref="F11:G11"/>
    <mergeCell ref="A10:A12"/>
    <mergeCell ref="B10:B12"/>
    <mergeCell ref="C10:C12"/>
    <mergeCell ref="D10:D12"/>
    <mergeCell ref="E10:E12"/>
    <mergeCell ref="I10:I11"/>
    <mergeCell ref="J11:J12"/>
    <mergeCell ref="K11:K12"/>
    <mergeCell ref="A7:B7"/>
    <mergeCell ref="A48:G48"/>
    <mergeCell ref="D29:D32"/>
    <mergeCell ref="D33:D36"/>
    <mergeCell ref="D37:D40"/>
    <mergeCell ref="D41:D44"/>
    <mergeCell ref="A29:C44"/>
  </mergeCells>
  <phoneticPr fontId="3"/>
  <dataValidations count="2">
    <dataValidation type="list" allowBlank="1" showInputMessage="1" showErrorMessage="1" sqref="E13:E27" xr:uid="{00000000-0002-0000-0600-000000000000}">
      <formula1>"Ａ重油,灯油,ＬＰガス,ＬＮＧ"</formula1>
    </dataValidation>
    <dataValidation type="list" allowBlank="1" showInputMessage="1" showErrorMessage="1" sqref="D13:D27" xr:uid="{00000000-0002-0000-0600-000001000000}">
      <formula1>"115%,130%,150%,170%"</formula1>
    </dataValidation>
  </dataValidations>
  <printOptions horizontalCentered="1"/>
  <pageMargins left="0.70866141732283472" right="0.70866141732283472" top="0.74803149606299213" bottom="0.74803149606299213" header="0.31496062992125984" footer="0.31496062992125984"/>
  <pageSetup paperSize="9" scale="49" orientation="landscape" r:id="rId1"/>
  <rowBreaks count="2" manualBreakCount="2">
    <brk id="46" max="12" man="1"/>
    <brk id="47"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別紙様式1号</vt:lpstr>
      <vt:lpstr>1号_別紙２</vt:lpstr>
      <vt:lpstr>1号_別紙２-1</vt:lpstr>
      <vt:lpstr>別紙様式5号(更新)</vt:lpstr>
      <vt:lpstr>別紙様式5号(新規契約)</vt:lpstr>
      <vt:lpstr>別紙様式第7号【本体】</vt:lpstr>
      <vt:lpstr>別紙様式第７号【別紙】</vt:lpstr>
      <vt:lpstr>別紙様式第７号【別紙】!_Hlk86072704</vt:lpstr>
      <vt:lpstr>'1号_別紙２'!Print_Area</vt:lpstr>
      <vt:lpstr>'1号_別紙２-1'!Print_Area</vt:lpstr>
      <vt:lpstr>別紙様式1号!Print_Area</vt:lpstr>
      <vt:lpstr>'別紙様式5号(更新)'!Print_Area</vt:lpstr>
      <vt:lpstr>'別紙様式5号(新規契約)'!Print_Area</vt:lpstr>
      <vt:lpstr>別紙様式第７号【別紙】!Print_Area</vt:lpstr>
      <vt:lpstr>別紙様式第7号【本体】!Print_Area</vt:lpstr>
      <vt:lpstr>別紙様式第７号【別紙】!Print_Titles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重藤　富美江</cp:lastModifiedBy>
  <cp:lastPrinted>2026-04-20T00:03:39Z</cp:lastPrinted>
  <dcterms:created xsi:type="dcterms:W3CDTF">2023-05-09T08:28:10Z</dcterms:created>
  <dcterms:modified xsi:type="dcterms:W3CDTF">2026-04-20T00:03:44Z</dcterms:modified>
</cp:coreProperties>
</file>