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施設野菜・果樹花き\R7年度\Ｉ施設園芸等燃料価格高騰対策事業\02_R7省エネ計画\02_公募開始・HP更新起案\R7申請書等\"/>
    </mc:Choice>
  </mc:AlternateContent>
  <bookViews>
    <workbookView xWindow="0" yWindow="0" windowWidth="28800" windowHeight="12210" activeTab="1"/>
  </bookViews>
  <sheets>
    <sheet name="単価(最初に入力）" sheetId="2" r:id="rId1"/>
    <sheet name="別紙1_管理シート" sheetId="1" r:id="rId2"/>
  </sheets>
  <externalReferences>
    <externalReference r:id="rId3"/>
  </externalReferences>
  <definedNames>
    <definedName name="_xlnm.Print_Area" localSheetId="0">'単価(最初に入力）'!$A$1:$G$71</definedName>
    <definedName name="_xlnm.Print_Area" localSheetId="1">別紙1_管理シート!$A$1:$DB$52</definedName>
    <definedName name="_xlnm.Print_Titles" localSheetId="1">別紙1_管理シート!$7:$8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M20" i="1"/>
  <c r="N20" i="1" s="1"/>
  <c r="Q20" i="1" s="1"/>
  <c r="P20" i="1"/>
  <c r="S20" i="1"/>
  <c r="T20" i="1"/>
  <c r="AB20" i="1"/>
  <c r="AC20" i="1"/>
  <c r="AD20" i="1"/>
  <c r="AW20" i="1"/>
  <c r="AY20" i="1"/>
  <c r="BB20" i="1" s="1"/>
  <c r="BA20" i="1"/>
  <c r="BC20" i="1"/>
  <c r="BG20" i="1" s="1"/>
  <c r="BE20" i="1"/>
  <c r="BH20" i="1"/>
  <c r="BF20" i="1" s="1"/>
  <c r="BI20" i="1"/>
  <c r="BK20" i="1"/>
  <c r="BO20" i="1"/>
  <c r="BQ20" i="1"/>
  <c r="BU20" i="1"/>
  <c r="BW20" i="1"/>
  <c r="BZ20" i="1" s="1"/>
  <c r="BY20" i="1"/>
  <c r="BX20" i="1" s="1"/>
  <c r="CA20" i="1"/>
  <c r="CE20" i="1" s="1"/>
  <c r="CC20" i="1"/>
  <c r="CF20" i="1"/>
  <c r="CD20" i="1" s="1"/>
  <c r="CG20" i="1"/>
  <c r="CI20" i="1"/>
  <c r="CM20" i="1"/>
  <c r="CO20" i="1"/>
  <c r="CS20" i="1"/>
  <c r="CU20" i="1"/>
  <c r="CX20" i="1" s="1"/>
  <c r="CW20" i="1"/>
  <c r="CV20" i="1" s="1"/>
  <c r="J21" i="1"/>
  <c r="M21" i="1"/>
  <c r="N21" i="1" s="1"/>
  <c r="Q21" i="1" s="1"/>
  <c r="P21" i="1"/>
  <c r="S21" i="1"/>
  <c r="T21" i="1"/>
  <c r="AB21" i="1"/>
  <c r="AC21" i="1"/>
  <c r="AD21" i="1"/>
  <c r="AW21" i="1"/>
  <c r="AY21" i="1"/>
  <c r="BB21" i="1" s="1"/>
  <c r="BA21" i="1"/>
  <c r="BC21" i="1"/>
  <c r="BG21" i="1" s="1"/>
  <c r="BE21" i="1"/>
  <c r="BH21" i="1"/>
  <c r="BF21" i="1" s="1"/>
  <c r="BI21" i="1"/>
  <c r="BK21" i="1"/>
  <c r="BO21" i="1"/>
  <c r="BQ21" i="1"/>
  <c r="BU21" i="1"/>
  <c r="BW21" i="1"/>
  <c r="BZ21" i="1" s="1"/>
  <c r="BY21" i="1"/>
  <c r="BX21" i="1" s="1"/>
  <c r="CA21" i="1"/>
  <c r="CE21" i="1" s="1"/>
  <c r="CC21" i="1"/>
  <c r="CF21" i="1"/>
  <c r="CD21" i="1" s="1"/>
  <c r="CG21" i="1"/>
  <c r="CI21" i="1"/>
  <c r="CM21" i="1"/>
  <c r="CO21" i="1"/>
  <c r="CS21" i="1"/>
  <c r="CU21" i="1"/>
  <c r="CX21" i="1" s="1"/>
  <c r="CW21" i="1"/>
  <c r="CV21" i="1" s="1"/>
  <c r="J22" i="1"/>
  <c r="M22" i="1"/>
  <c r="N22" i="1" s="1"/>
  <c r="Q22" i="1" s="1"/>
  <c r="P22" i="1"/>
  <c r="S22" i="1"/>
  <c r="T22" i="1"/>
  <c r="AB22" i="1"/>
  <c r="AC22" i="1"/>
  <c r="AD22" i="1"/>
  <c r="AW22" i="1"/>
  <c r="AY22" i="1"/>
  <c r="BB22" i="1" s="1"/>
  <c r="BC22" i="1"/>
  <c r="BG22" i="1" s="1"/>
  <c r="BE22" i="1"/>
  <c r="BH22" i="1"/>
  <c r="BF22" i="1" s="1"/>
  <c r="BI22" i="1"/>
  <c r="BK22" i="1"/>
  <c r="BO22" i="1"/>
  <c r="BQ22" i="1"/>
  <c r="BU22" i="1"/>
  <c r="BW22" i="1"/>
  <c r="BZ22" i="1" s="1"/>
  <c r="CA22" i="1"/>
  <c r="CE22" i="1" s="1"/>
  <c r="CC22" i="1"/>
  <c r="CF22" i="1"/>
  <c r="CD22" i="1" s="1"/>
  <c r="CG22" i="1"/>
  <c r="CI22" i="1"/>
  <c r="CM22" i="1"/>
  <c r="CO22" i="1"/>
  <c r="CS22" i="1"/>
  <c r="CU22" i="1"/>
  <c r="CX22" i="1" s="1"/>
  <c r="J23" i="1"/>
  <c r="M23" i="1"/>
  <c r="N23" i="1" s="1"/>
  <c r="Q23" i="1" s="1"/>
  <c r="P23" i="1"/>
  <c r="S23" i="1"/>
  <c r="T23" i="1"/>
  <c r="AB23" i="1"/>
  <c r="AC23" i="1"/>
  <c r="AD23" i="1"/>
  <c r="AW23" i="1"/>
  <c r="AY23" i="1"/>
  <c r="BB23" i="1" s="1"/>
  <c r="BC23" i="1"/>
  <c r="BG23" i="1" s="1"/>
  <c r="BE23" i="1"/>
  <c r="BH23" i="1"/>
  <c r="BF23" i="1" s="1"/>
  <c r="BI23" i="1"/>
  <c r="BK23" i="1"/>
  <c r="BO23" i="1"/>
  <c r="BQ23" i="1"/>
  <c r="BU23" i="1"/>
  <c r="BW23" i="1"/>
  <c r="BZ23" i="1" s="1"/>
  <c r="CA23" i="1"/>
  <c r="CE23" i="1" s="1"/>
  <c r="CC23" i="1"/>
  <c r="CF23" i="1"/>
  <c r="CD23" i="1" s="1"/>
  <c r="CG23" i="1"/>
  <c r="CI23" i="1"/>
  <c r="CM23" i="1"/>
  <c r="CO23" i="1"/>
  <c r="CS23" i="1"/>
  <c r="CU23" i="1"/>
  <c r="CX23" i="1" s="1"/>
  <c r="J24" i="1"/>
  <c r="M24" i="1"/>
  <c r="N24" i="1" s="1"/>
  <c r="Q24" i="1" s="1"/>
  <c r="P24" i="1"/>
  <c r="S24" i="1"/>
  <c r="T24" i="1"/>
  <c r="AB24" i="1"/>
  <c r="AC24" i="1"/>
  <c r="AD24" i="1"/>
  <c r="AW24" i="1"/>
  <c r="AY24" i="1"/>
  <c r="BB24" i="1" s="1"/>
  <c r="BC24" i="1"/>
  <c r="BE24" i="1"/>
  <c r="BH24" i="1" s="1"/>
  <c r="BI24" i="1"/>
  <c r="BK24" i="1"/>
  <c r="BO24" i="1"/>
  <c r="BQ24" i="1"/>
  <c r="BU24" i="1"/>
  <c r="BW24" i="1"/>
  <c r="CA24" i="1"/>
  <c r="CE24" i="1" s="1"/>
  <c r="CC24" i="1"/>
  <c r="CF24" i="1"/>
  <c r="CD24" i="1" s="1"/>
  <c r="CG24" i="1"/>
  <c r="CI24" i="1"/>
  <c r="CM24" i="1"/>
  <c r="CO24" i="1"/>
  <c r="CS24" i="1"/>
  <c r="CU24" i="1"/>
  <c r="CX24" i="1" s="1"/>
  <c r="J25" i="1"/>
  <c r="M25" i="1"/>
  <c r="N25" i="1" s="1"/>
  <c r="Q25" i="1" s="1"/>
  <c r="P25" i="1"/>
  <c r="S25" i="1"/>
  <c r="T25" i="1"/>
  <c r="AB25" i="1"/>
  <c r="AC25" i="1"/>
  <c r="AD25" i="1"/>
  <c r="AW25" i="1"/>
  <c r="AY25" i="1"/>
  <c r="BA25" i="1"/>
  <c r="BC25" i="1"/>
  <c r="BE25" i="1"/>
  <c r="BH25" i="1" s="1"/>
  <c r="BI25" i="1"/>
  <c r="BK25" i="1"/>
  <c r="BO25" i="1"/>
  <c r="BS25" i="1" s="1"/>
  <c r="BQ25" i="1"/>
  <c r="BU25" i="1"/>
  <c r="BW25" i="1"/>
  <c r="BY25" i="1"/>
  <c r="CA25" i="1"/>
  <c r="CC25" i="1"/>
  <c r="CF25" i="1" s="1"/>
  <c r="CG25" i="1"/>
  <c r="CI25" i="1"/>
  <c r="CM25" i="1"/>
  <c r="CQ25" i="1" s="1"/>
  <c r="CO25" i="1"/>
  <c r="CS25" i="1"/>
  <c r="CU25" i="1"/>
  <c r="CW25" i="1"/>
  <c r="J26" i="1"/>
  <c r="M26" i="1"/>
  <c r="N26" i="1" s="1"/>
  <c r="Q26" i="1" s="1"/>
  <c r="P26" i="1"/>
  <c r="S26" i="1"/>
  <c r="T26" i="1"/>
  <c r="AB26" i="1"/>
  <c r="AC26" i="1"/>
  <c r="AD26" i="1"/>
  <c r="AW26" i="1"/>
  <c r="AY26" i="1"/>
  <c r="BB26" i="1" s="1"/>
  <c r="BA26" i="1"/>
  <c r="BC26" i="1"/>
  <c r="BG26" i="1" s="1"/>
  <c r="BE26" i="1"/>
  <c r="BH26" i="1"/>
  <c r="BF26" i="1" s="1"/>
  <c r="BI26" i="1"/>
  <c r="BK26" i="1"/>
  <c r="BN26" i="1" s="1"/>
  <c r="BO26" i="1"/>
  <c r="BS26" i="1" s="1"/>
  <c r="BQ26" i="1"/>
  <c r="BU26" i="1"/>
  <c r="BW26" i="1"/>
  <c r="BZ26" i="1" s="1"/>
  <c r="BY26" i="1"/>
  <c r="BX26" i="1" s="1"/>
  <c r="CA26" i="1"/>
  <c r="CE26" i="1" s="1"/>
  <c r="CC26" i="1"/>
  <c r="CF26" i="1"/>
  <c r="CD26" i="1" s="1"/>
  <c r="CG26" i="1"/>
  <c r="CI26" i="1"/>
  <c r="CL26" i="1" s="1"/>
  <c r="CM26" i="1"/>
  <c r="CQ26" i="1" s="1"/>
  <c r="CO26" i="1"/>
  <c r="CS26" i="1"/>
  <c r="CU26" i="1"/>
  <c r="CX26" i="1" s="1"/>
  <c r="CW26" i="1"/>
  <c r="CV26" i="1" s="1"/>
  <c r="J27" i="1"/>
  <c r="M27" i="1"/>
  <c r="N27" i="1" s="1"/>
  <c r="Q27" i="1" s="1"/>
  <c r="P27" i="1"/>
  <c r="S27" i="1"/>
  <c r="T27" i="1"/>
  <c r="AB27" i="1"/>
  <c r="AC27" i="1"/>
  <c r="AD27" i="1"/>
  <c r="AW27" i="1"/>
  <c r="AY27" i="1"/>
  <c r="BB27" i="1" s="1"/>
  <c r="BA27" i="1"/>
  <c r="AZ27" i="1" s="1"/>
  <c r="BC27" i="1"/>
  <c r="BG27" i="1" s="1"/>
  <c r="BE27" i="1"/>
  <c r="BH27" i="1"/>
  <c r="BF27" i="1" s="1"/>
  <c r="BI27" i="1"/>
  <c r="BK27" i="1"/>
  <c r="BN27" i="1" s="1"/>
  <c r="BO27" i="1"/>
  <c r="BS27" i="1" s="1"/>
  <c r="BR27" i="1" s="1"/>
  <c r="BQ27" i="1"/>
  <c r="BT27" i="1"/>
  <c r="BU27" i="1"/>
  <c r="BW27" i="1"/>
  <c r="BZ27" i="1" s="1"/>
  <c r="BY27" i="1"/>
  <c r="BX27" i="1" s="1"/>
  <c r="CA27" i="1"/>
  <c r="CE27" i="1" s="1"/>
  <c r="CD27" i="1" s="1"/>
  <c r="CC27" i="1"/>
  <c r="CF27" i="1"/>
  <c r="CG27" i="1"/>
  <c r="CI27" i="1"/>
  <c r="CL27" i="1" s="1"/>
  <c r="CK27" i="1"/>
  <c r="CJ27" i="1" s="1"/>
  <c r="CM27" i="1"/>
  <c r="CQ27" i="1" s="1"/>
  <c r="CP27" i="1" s="1"/>
  <c r="CO27" i="1"/>
  <c r="CR27" i="1"/>
  <c r="CS27" i="1"/>
  <c r="CU27" i="1"/>
  <c r="CX27" i="1" s="1"/>
  <c r="CW27" i="1"/>
  <c r="CV27" i="1" s="1"/>
  <c r="CV32" i="1"/>
  <c r="E30" i="1"/>
  <c r="CD25" i="1" l="1"/>
  <c r="CX25" i="1"/>
  <c r="CV25" i="1" s="1"/>
  <c r="CL25" i="1"/>
  <c r="CE25" i="1"/>
  <c r="BZ25" i="1"/>
  <c r="BX25" i="1" s="1"/>
  <c r="BN25" i="1"/>
  <c r="BG25" i="1"/>
  <c r="BF25" i="1" s="1"/>
  <c r="BB25" i="1"/>
  <c r="BZ24" i="1"/>
  <c r="BG24" i="1"/>
  <c r="BF24" i="1" s="1"/>
  <c r="CW24" i="1"/>
  <c r="CV24" i="1" s="1"/>
  <c r="CQ24" i="1"/>
  <c r="BY24" i="1"/>
  <c r="BX24" i="1" s="1"/>
  <c r="BA24" i="1"/>
  <c r="CW23" i="1"/>
  <c r="CV23" i="1" s="1"/>
  <c r="BY23" i="1"/>
  <c r="BX23" i="1" s="1"/>
  <c r="BA23" i="1"/>
  <c r="CW22" i="1"/>
  <c r="CV22" i="1" s="1"/>
  <c r="BY22" i="1"/>
  <c r="BX22" i="1" s="1"/>
  <c r="BA22" i="1"/>
  <c r="AZ22" i="1" s="1"/>
  <c r="DA27" i="1"/>
  <c r="AZ26" i="1"/>
  <c r="AZ25" i="1"/>
  <c r="BN24" i="1"/>
  <c r="BM24" i="1"/>
  <c r="CQ23" i="1"/>
  <c r="CP23" i="1" s="1"/>
  <c r="CR23" i="1"/>
  <c r="BN23" i="1"/>
  <c r="BM23" i="1"/>
  <c r="CQ22" i="1"/>
  <c r="CP22" i="1" s="1"/>
  <c r="CR22" i="1"/>
  <c r="BN22" i="1"/>
  <c r="BM22" i="1"/>
  <c r="CQ21" i="1"/>
  <c r="CP21" i="1" s="1"/>
  <c r="CR21" i="1"/>
  <c r="BN21" i="1"/>
  <c r="BM21" i="1"/>
  <c r="CQ20" i="1"/>
  <c r="CP20" i="1" s="1"/>
  <c r="CR20" i="1"/>
  <c r="BN20" i="1"/>
  <c r="BM20" i="1"/>
  <c r="CZ27" i="1"/>
  <c r="BM27" i="1"/>
  <c r="BL27" i="1" s="1"/>
  <c r="CR26" i="1"/>
  <c r="CP26" i="1" s="1"/>
  <c r="CK26" i="1"/>
  <c r="CJ26" i="1" s="1"/>
  <c r="BT26" i="1"/>
  <c r="BM26" i="1"/>
  <c r="BL26" i="1" s="1"/>
  <c r="CR25" i="1"/>
  <c r="CP25" i="1" s="1"/>
  <c r="CK25" i="1"/>
  <c r="CJ25" i="1" s="1"/>
  <c r="BT25" i="1"/>
  <c r="BM25" i="1"/>
  <c r="BL25" i="1" s="1"/>
  <c r="CR24" i="1"/>
  <c r="CP24" i="1" s="1"/>
  <c r="CL24" i="1"/>
  <c r="CK24" i="1"/>
  <c r="BS24" i="1"/>
  <c r="BT24" i="1"/>
  <c r="AZ24" i="1"/>
  <c r="CL23" i="1"/>
  <c r="CK23" i="1"/>
  <c r="CJ23" i="1" s="1"/>
  <c r="BS23" i="1"/>
  <c r="BT23" i="1"/>
  <c r="AZ23" i="1"/>
  <c r="CZ23" i="1"/>
  <c r="CL22" i="1"/>
  <c r="CK22" i="1"/>
  <c r="BS22" i="1"/>
  <c r="BT22" i="1"/>
  <c r="CL21" i="1"/>
  <c r="CK21" i="1"/>
  <c r="CJ21" i="1" s="1"/>
  <c r="BS21" i="1"/>
  <c r="BT21" i="1"/>
  <c r="AZ21" i="1"/>
  <c r="CZ21" i="1"/>
  <c r="CL20" i="1"/>
  <c r="CK20" i="1"/>
  <c r="BS20" i="1"/>
  <c r="BR20" i="1" s="1"/>
  <c r="BT20" i="1"/>
  <c r="AZ20" i="1"/>
  <c r="AB28" i="1"/>
  <c r="AC28" i="1"/>
  <c r="AD28" i="1" s="1"/>
  <c r="AD35" i="1" s="1"/>
  <c r="J28" i="1"/>
  <c r="T28" i="1" s="1"/>
  <c r="CX50" i="1"/>
  <c r="CW50" i="1"/>
  <c r="CV50" i="1"/>
  <c r="CU50" i="1"/>
  <c r="CT50" i="1"/>
  <c r="CS50" i="1"/>
  <c r="CR50" i="1"/>
  <c r="CQ50" i="1"/>
  <c r="CP50" i="1"/>
  <c r="CO50" i="1"/>
  <c r="CN50" i="1"/>
  <c r="CM50" i="1"/>
  <c r="CL50" i="1"/>
  <c r="CK50" i="1"/>
  <c r="CJ50" i="1"/>
  <c r="CI50" i="1"/>
  <c r="CH50" i="1"/>
  <c r="CG50" i="1"/>
  <c r="CF50" i="1"/>
  <c r="CE50" i="1"/>
  <c r="CD50" i="1"/>
  <c r="CC50" i="1"/>
  <c r="CB50" i="1"/>
  <c r="CA50" i="1"/>
  <c r="BZ50" i="1"/>
  <c r="BY50" i="1"/>
  <c r="BX50" i="1"/>
  <c r="BW50" i="1"/>
  <c r="BV50" i="1"/>
  <c r="BU50" i="1"/>
  <c r="BT50" i="1"/>
  <c r="BS50" i="1"/>
  <c r="BR50" i="1"/>
  <c r="BQ50" i="1"/>
  <c r="BP50" i="1"/>
  <c r="BO50" i="1"/>
  <c r="BN50" i="1"/>
  <c r="BM50" i="1"/>
  <c r="BL50" i="1"/>
  <c r="BK50" i="1"/>
  <c r="BJ50" i="1"/>
  <c r="BI50" i="1"/>
  <c r="BH50" i="1"/>
  <c r="BG50" i="1"/>
  <c r="BF50" i="1"/>
  <c r="BE50" i="1"/>
  <c r="BD50" i="1"/>
  <c r="BI56" i="1" s="1"/>
  <c r="BC50" i="1"/>
  <c r="BB50" i="1"/>
  <c r="BA50" i="1"/>
  <c r="AZ50" i="1"/>
  <c r="AY50" i="1"/>
  <c r="AX50" i="1"/>
  <c r="AW50" i="1"/>
  <c r="J50" i="1"/>
  <c r="I50" i="1"/>
  <c r="H50" i="1"/>
  <c r="CX49" i="1"/>
  <c r="CW49" i="1"/>
  <c r="CV49" i="1"/>
  <c r="CU49" i="1"/>
  <c r="CT49" i="1"/>
  <c r="CS49" i="1"/>
  <c r="CR49" i="1"/>
  <c r="CQ49" i="1"/>
  <c r="CP49" i="1"/>
  <c r="CO49"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I55" i="1" s="1"/>
  <c r="BC49" i="1"/>
  <c r="BB49" i="1"/>
  <c r="BA49" i="1"/>
  <c r="AZ49" i="1"/>
  <c r="AY49" i="1"/>
  <c r="AX49" i="1"/>
  <c r="AW49" i="1"/>
  <c r="J49" i="1"/>
  <c r="I49" i="1"/>
  <c r="H49" i="1"/>
  <c r="CX48" i="1"/>
  <c r="CW48" i="1"/>
  <c r="CV48" i="1"/>
  <c r="CU48" i="1"/>
  <c r="CT48" i="1"/>
  <c r="CS48" i="1"/>
  <c r="CR48" i="1"/>
  <c r="CQ48" i="1"/>
  <c r="CP48" i="1"/>
  <c r="CO48" i="1"/>
  <c r="CN48" i="1"/>
  <c r="CM48" i="1"/>
  <c r="CL48" i="1"/>
  <c r="CK48" i="1"/>
  <c r="CJ48" i="1"/>
  <c r="CI48" i="1"/>
  <c r="CH48"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J48" i="1"/>
  <c r="I48" i="1"/>
  <c r="H48" i="1"/>
  <c r="CX47" i="1"/>
  <c r="CW47" i="1"/>
  <c r="CV47" i="1"/>
  <c r="CU47" i="1"/>
  <c r="CT47" i="1"/>
  <c r="CS47" i="1"/>
  <c r="CR47" i="1"/>
  <c r="CQ47" i="1"/>
  <c r="CP47" i="1"/>
  <c r="CO47"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J47" i="1"/>
  <c r="I47" i="1"/>
  <c r="H47" i="1"/>
  <c r="CX45" i="1"/>
  <c r="CW45" i="1"/>
  <c r="CV45" i="1"/>
  <c r="CU45" i="1"/>
  <c r="CT45" i="1"/>
  <c r="CS45" i="1"/>
  <c r="CR45" i="1"/>
  <c r="CQ45" i="1"/>
  <c r="CP45" i="1"/>
  <c r="CO45" i="1"/>
  <c r="CN45" i="1"/>
  <c r="CM45" i="1"/>
  <c r="CL45" i="1"/>
  <c r="CK45" i="1"/>
  <c r="CJ45" i="1"/>
  <c r="CI45" i="1"/>
  <c r="CH45" i="1"/>
  <c r="CG45" i="1"/>
  <c r="CF45" i="1"/>
  <c r="CE45" i="1"/>
  <c r="CD45" i="1"/>
  <c r="CC45" i="1"/>
  <c r="CB45"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J45" i="1"/>
  <c r="I45" i="1"/>
  <c r="H45" i="1"/>
  <c r="CX44" i="1"/>
  <c r="CW44" i="1"/>
  <c r="CV44" i="1"/>
  <c r="CU44" i="1"/>
  <c r="CT44" i="1"/>
  <c r="CS44" i="1"/>
  <c r="CR44" i="1"/>
  <c r="CQ44" i="1"/>
  <c r="CP44" i="1"/>
  <c r="CO44"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J44" i="1"/>
  <c r="I44" i="1"/>
  <c r="H44" i="1"/>
  <c r="CX43" i="1"/>
  <c r="CW43" i="1"/>
  <c r="CV43" i="1"/>
  <c r="CU43" i="1"/>
  <c r="CT43" i="1"/>
  <c r="CS43" i="1"/>
  <c r="CR43" i="1"/>
  <c r="CQ43" i="1"/>
  <c r="CP43" i="1"/>
  <c r="CO43"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J43" i="1"/>
  <c r="I43" i="1"/>
  <c r="H43" i="1"/>
  <c r="CX42" i="1"/>
  <c r="CW42" i="1"/>
  <c r="CV42" i="1"/>
  <c r="CU42" i="1"/>
  <c r="CT42" i="1"/>
  <c r="CS42" i="1"/>
  <c r="CR42" i="1"/>
  <c r="CQ42" i="1"/>
  <c r="CP42" i="1"/>
  <c r="CO42" i="1"/>
  <c r="CN42" i="1"/>
  <c r="CM42" i="1"/>
  <c r="CL42" i="1"/>
  <c r="CK42" i="1"/>
  <c r="CJ42" i="1"/>
  <c r="CI42" i="1"/>
  <c r="CH42" i="1"/>
  <c r="CG42" i="1"/>
  <c r="CF42" i="1"/>
  <c r="CE42" i="1"/>
  <c r="CD42" i="1"/>
  <c r="CC42" i="1"/>
  <c r="CB42" i="1"/>
  <c r="CA42" i="1"/>
  <c r="BZ42" i="1"/>
  <c r="BY42" i="1"/>
  <c r="BX42" i="1"/>
  <c r="BW42" i="1"/>
  <c r="BV42" i="1"/>
  <c r="BU42" i="1"/>
  <c r="BT42" i="1"/>
  <c r="BS42" i="1"/>
  <c r="BR42" i="1"/>
  <c r="BQ42" i="1"/>
  <c r="BP42" i="1"/>
  <c r="BO42" i="1"/>
  <c r="BN42" i="1"/>
  <c r="BM42" i="1"/>
  <c r="BL42" i="1"/>
  <c r="BK42" i="1"/>
  <c r="BJ42" i="1"/>
  <c r="BI42" i="1"/>
  <c r="BH42" i="1"/>
  <c r="BG42" i="1"/>
  <c r="BF42" i="1"/>
  <c r="BE42" i="1"/>
  <c r="BD42" i="1"/>
  <c r="BC42" i="1"/>
  <c r="BB42" i="1"/>
  <c r="BA42" i="1"/>
  <c r="AZ42" i="1"/>
  <c r="AY42" i="1"/>
  <c r="AX42" i="1"/>
  <c r="AW42" i="1"/>
  <c r="J42" i="1"/>
  <c r="I42" i="1"/>
  <c r="H42" i="1"/>
  <c r="CX40" i="1"/>
  <c r="CW40" i="1"/>
  <c r="CV40" i="1"/>
  <c r="CU40" i="1"/>
  <c r="CT40" i="1"/>
  <c r="CS40" i="1"/>
  <c r="CR40" i="1"/>
  <c r="CQ40" i="1"/>
  <c r="CP40" i="1"/>
  <c r="CO40" i="1"/>
  <c r="CN40"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J40" i="1"/>
  <c r="I40" i="1"/>
  <c r="H40" i="1"/>
  <c r="CX39" i="1"/>
  <c r="CW39" i="1"/>
  <c r="CV39" i="1"/>
  <c r="CU39" i="1"/>
  <c r="CT39" i="1"/>
  <c r="CS39" i="1"/>
  <c r="CR39" i="1"/>
  <c r="CQ39" i="1"/>
  <c r="CP39" i="1"/>
  <c r="CO39" i="1"/>
  <c r="CN39" i="1"/>
  <c r="CM39" i="1"/>
  <c r="CL39" i="1"/>
  <c r="CK39" i="1"/>
  <c r="CJ39" i="1"/>
  <c r="CI39" i="1"/>
  <c r="CH39" i="1"/>
  <c r="CG39" i="1"/>
  <c r="CF39" i="1"/>
  <c r="CE39" i="1"/>
  <c r="CD39" i="1"/>
  <c r="CC39" i="1"/>
  <c r="CB39"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J39" i="1"/>
  <c r="I39" i="1"/>
  <c r="H39" i="1"/>
  <c r="CX38" i="1"/>
  <c r="CW38" i="1"/>
  <c r="CV38" i="1"/>
  <c r="CU38" i="1"/>
  <c r="CT38" i="1"/>
  <c r="CS38" i="1"/>
  <c r="CR38" i="1"/>
  <c r="CQ38" i="1"/>
  <c r="CP38" i="1"/>
  <c r="CO38" i="1"/>
  <c r="CN38" i="1"/>
  <c r="CM38" i="1"/>
  <c r="CL38" i="1"/>
  <c r="CK38" i="1"/>
  <c r="CJ38" i="1"/>
  <c r="CI38" i="1"/>
  <c r="CH38" i="1"/>
  <c r="CG38" i="1"/>
  <c r="CF38"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J38" i="1"/>
  <c r="I38" i="1"/>
  <c r="H38" i="1"/>
  <c r="CX37" i="1"/>
  <c r="CW37" i="1"/>
  <c r="CV37" i="1"/>
  <c r="CU37" i="1"/>
  <c r="CT37" i="1"/>
  <c r="CS37" i="1"/>
  <c r="CR37" i="1"/>
  <c r="CQ37" i="1"/>
  <c r="CP37" i="1"/>
  <c r="CO37" i="1"/>
  <c r="CN37"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J37" i="1"/>
  <c r="I37" i="1"/>
  <c r="H37" i="1"/>
  <c r="AA36" i="1"/>
  <c r="CX35" i="1"/>
  <c r="CW35" i="1"/>
  <c r="CV35" i="1"/>
  <c r="CU35" i="1"/>
  <c r="CT35" i="1"/>
  <c r="CS35" i="1"/>
  <c r="CR35" i="1"/>
  <c r="CQ35" i="1"/>
  <c r="CP35" i="1"/>
  <c r="CO35" i="1"/>
  <c r="CN35" i="1"/>
  <c r="CM35" i="1"/>
  <c r="CL35" i="1"/>
  <c r="CK35" i="1"/>
  <c r="CJ35" i="1"/>
  <c r="CI35" i="1"/>
  <c r="CH35" i="1"/>
  <c r="CG35" i="1"/>
  <c r="CF35" i="1"/>
  <c r="CE35" i="1"/>
  <c r="CD35" i="1"/>
  <c r="CC35" i="1"/>
  <c r="CB35" i="1"/>
  <c r="CA35"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AW35" i="1"/>
  <c r="AC35" i="1"/>
  <c r="AB35" i="1"/>
  <c r="AA35" i="1"/>
  <c r="J35" i="1"/>
  <c r="I35" i="1"/>
  <c r="H35" i="1"/>
  <c r="CT34" i="1"/>
  <c r="CS34" i="1"/>
  <c r="CN34" i="1"/>
  <c r="CM34" i="1"/>
  <c r="CH34" i="1"/>
  <c r="CG34" i="1"/>
  <c r="CB34" i="1"/>
  <c r="CA34" i="1"/>
  <c r="BV34" i="1"/>
  <c r="BU34" i="1"/>
  <c r="BP34" i="1"/>
  <c r="BO34" i="1"/>
  <c r="BJ34" i="1"/>
  <c r="BI34" i="1"/>
  <c r="BD34" i="1"/>
  <c r="BC34" i="1"/>
  <c r="AX34" i="1"/>
  <c r="AW34" i="1"/>
  <c r="AA34" i="1"/>
  <c r="I34" i="1"/>
  <c r="H34" i="1"/>
  <c r="CX33" i="1"/>
  <c r="CW33" i="1"/>
  <c r="CV33" i="1"/>
  <c r="CU33" i="1"/>
  <c r="CT33" i="1"/>
  <c r="CS33" i="1"/>
  <c r="CR33" i="1"/>
  <c r="CQ33" i="1"/>
  <c r="CP33" i="1"/>
  <c r="CO33" i="1"/>
  <c r="CN33" i="1"/>
  <c r="CM33" i="1"/>
  <c r="CL33" i="1"/>
  <c r="CK33" i="1"/>
  <c r="CJ33" i="1"/>
  <c r="CI33" i="1"/>
  <c r="CH33" i="1"/>
  <c r="CG33" i="1"/>
  <c r="CF33" i="1"/>
  <c r="CE33" i="1"/>
  <c r="CD33" i="1"/>
  <c r="CC33" i="1"/>
  <c r="CB33"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AA33" i="1"/>
  <c r="J33" i="1"/>
  <c r="I33" i="1"/>
  <c r="H33" i="1"/>
  <c r="CX32" i="1"/>
  <c r="CW32" i="1"/>
  <c r="CU32" i="1"/>
  <c r="CT32" i="1"/>
  <c r="CS32" i="1"/>
  <c r="CR32" i="1"/>
  <c r="CQ32" i="1"/>
  <c r="CP32" i="1"/>
  <c r="CO32" i="1"/>
  <c r="CN32" i="1"/>
  <c r="CM32" i="1"/>
  <c r="CL32" i="1"/>
  <c r="CK32" i="1"/>
  <c r="CJ32" i="1"/>
  <c r="CI32" i="1"/>
  <c r="CH32" i="1"/>
  <c r="CG32" i="1"/>
  <c r="CF32"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AW32" i="1"/>
  <c r="J32" i="1"/>
  <c r="I32" i="1"/>
  <c r="H32" i="1"/>
  <c r="CS30" i="1"/>
  <c r="CM30" i="1"/>
  <c r="CG30" i="1"/>
  <c r="CA30" i="1"/>
  <c r="BU30" i="1"/>
  <c r="BO30" i="1"/>
  <c r="BI30" i="1"/>
  <c r="BC30" i="1"/>
  <c r="AW30" i="1"/>
  <c r="AV30" i="1"/>
  <c r="AU30" i="1"/>
  <c r="AS30" i="1"/>
  <c r="AQ30" i="1"/>
  <c r="AO30" i="1"/>
  <c r="AN30" i="1"/>
  <c r="AM30" i="1"/>
  <c r="AL30" i="1"/>
  <c r="AJ30" i="1"/>
  <c r="AI30" i="1"/>
  <c r="AH30" i="1"/>
  <c r="AG30" i="1"/>
  <c r="AF30" i="1"/>
  <c r="AE30" i="1"/>
  <c r="AA30" i="1"/>
  <c r="Z30" i="1"/>
  <c r="Y30" i="1"/>
  <c r="X30" i="1"/>
  <c r="W30" i="1"/>
  <c r="V30" i="1"/>
  <c r="U30" i="1"/>
  <c r="L30" i="1"/>
  <c r="I30" i="1"/>
  <c r="B30" i="1"/>
  <c r="AC29" i="1"/>
  <c r="AD29" i="1" s="1"/>
  <c r="AD36" i="1" s="1"/>
  <c r="AB29" i="1"/>
  <c r="AB36" i="1" s="1"/>
  <c r="J29" i="1"/>
  <c r="M29" i="1" s="1"/>
  <c r="N29" i="1" s="1"/>
  <c r="AC19" i="1"/>
  <c r="AD19" i="1" s="1"/>
  <c r="AB19" i="1"/>
  <c r="J19" i="1"/>
  <c r="M19" i="1" s="1"/>
  <c r="N19" i="1" s="1"/>
  <c r="AC18" i="1"/>
  <c r="AD18" i="1" s="1"/>
  <c r="AB18" i="1"/>
  <c r="J18" i="1"/>
  <c r="M18" i="1" s="1"/>
  <c r="N18" i="1" s="1"/>
  <c r="P18" i="1" s="1"/>
  <c r="AC17" i="1"/>
  <c r="AD17" i="1" s="1"/>
  <c r="AB17" i="1"/>
  <c r="J17" i="1"/>
  <c r="AC16" i="1"/>
  <c r="AD16" i="1" s="1"/>
  <c r="AB16" i="1"/>
  <c r="J16" i="1"/>
  <c r="M16" i="1" s="1"/>
  <c r="N16" i="1" s="1"/>
  <c r="AC15" i="1"/>
  <c r="AD15" i="1" s="1"/>
  <c r="AB15" i="1"/>
  <c r="J15" i="1"/>
  <c r="M15" i="1" s="1"/>
  <c r="N15" i="1" s="1"/>
  <c r="AC14" i="1"/>
  <c r="AD14" i="1" s="1"/>
  <c r="AB14" i="1"/>
  <c r="J14" i="1"/>
  <c r="M14" i="1" s="1"/>
  <c r="N14" i="1" s="1"/>
  <c r="AC13" i="1"/>
  <c r="AD13" i="1" s="1"/>
  <c r="AB13" i="1"/>
  <c r="J13" i="1"/>
  <c r="M13" i="1" s="1"/>
  <c r="N13" i="1" s="1"/>
  <c r="AC12" i="1"/>
  <c r="AD12" i="1" s="1"/>
  <c r="AB12" i="1"/>
  <c r="J12" i="1"/>
  <c r="T12" i="1" s="1"/>
  <c r="AC11" i="1"/>
  <c r="AD11" i="1" s="1"/>
  <c r="AB11" i="1"/>
  <c r="J11" i="1"/>
  <c r="M11" i="1" s="1"/>
  <c r="N11" i="1" s="1"/>
  <c r="AC10" i="1"/>
  <c r="AB10" i="1"/>
  <c r="J10" i="1"/>
  <c r="G8" i="1"/>
  <c r="CV6" i="1"/>
  <c r="CU6" i="1"/>
  <c r="CP6" i="1"/>
  <c r="CO6" i="1"/>
  <c r="CJ6" i="1"/>
  <c r="CI6" i="1"/>
  <c r="CD6" i="1"/>
  <c r="CC6" i="1"/>
  <c r="BX6" i="1"/>
  <c r="BW6" i="1"/>
  <c r="BR6" i="1"/>
  <c r="BQ6" i="1"/>
  <c r="BL6" i="1"/>
  <c r="BK6" i="1"/>
  <c r="BF6" i="1"/>
  <c r="BE6" i="1"/>
  <c r="AZ6" i="1"/>
  <c r="AY6" i="1"/>
  <c r="CV5" i="1"/>
  <c r="CU28" i="1" s="1"/>
  <c r="CU5" i="1"/>
  <c r="CS28" i="1" s="1"/>
  <c r="CP5" i="1"/>
  <c r="CO28" i="1" s="1"/>
  <c r="CO5" i="1"/>
  <c r="CM28" i="1" s="1"/>
  <c r="CJ5" i="1"/>
  <c r="CI28" i="1" s="1"/>
  <c r="CI5" i="1"/>
  <c r="CG28" i="1" s="1"/>
  <c r="CD5" i="1"/>
  <c r="CC28" i="1" s="1"/>
  <c r="CC5" i="1"/>
  <c r="CA28" i="1" s="1"/>
  <c r="BX5" i="1"/>
  <c r="BW28" i="1" s="1"/>
  <c r="BW5" i="1"/>
  <c r="BU28" i="1" s="1"/>
  <c r="BR5" i="1"/>
  <c r="BQ28" i="1" s="1"/>
  <c r="BQ5" i="1"/>
  <c r="BO28" i="1" s="1"/>
  <c r="BL5" i="1"/>
  <c r="BK28" i="1" s="1"/>
  <c r="BK5" i="1"/>
  <c r="BI28" i="1" s="1"/>
  <c r="BF5" i="1"/>
  <c r="BE28" i="1" s="1"/>
  <c r="BE5" i="1"/>
  <c r="BC28" i="1" s="1"/>
  <c r="AZ5" i="1"/>
  <c r="AY28" i="1" s="1"/>
  <c r="AY5" i="1"/>
  <c r="AW28" i="1" s="1"/>
  <c r="CV4" i="1"/>
  <c r="CU4" i="1"/>
  <c r="CP4" i="1"/>
  <c r="CO4" i="1"/>
  <c r="CJ4" i="1"/>
  <c r="CI4" i="1"/>
  <c r="CD4" i="1"/>
  <c r="CC4" i="1"/>
  <c r="BX4" i="1"/>
  <c r="BW4" i="1"/>
  <c r="BR4" i="1"/>
  <c r="BQ4" i="1"/>
  <c r="BL4" i="1"/>
  <c r="BK4" i="1"/>
  <c r="BF4" i="1"/>
  <c r="BE4" i="1"/>
  <c r="AZ4" i="1"/>
  <c r="AY4" i="1"/>
  <c r="CV3" i="1"/>
  <c r="CU3" i="1"/>
  <c r="CS11" i="1" s="1"/>
  <c r="CP3" i="1"/>
  <c r="CO3" i="1"/>
  <c r="CJ3" i="1"/>
  <c r="CI3" i="1"/>
  <c r="CG10" i="1" s="1"/>
  <c r="CD3" i="1"/>
  <c r="CC3" i="1"/>
  <c r="BX3" i="1"/>
  <c r="BW3" i="1"/>
  <c r="BU11" i="1" s="1"/>
  <c r="BR3" i="1"/>
  <c r="BQ3" i="1"/>
  <c r="BL3" i="1"/>
  <c r="BK3" i="1"/>
  <c r="BI12" i="1" s="1"/>
  <c r="BF3" i="1"/>
  <c r="BE3" i="1"/>
  <c r="AZ3" i="1"/>
  <c r="AY3" i="1"/>
  <c r="AW11" i="1" s="1"/>
  <c r="CZ24" i="1" l="1"/>
  <c r="CJ24" i="1"/>
  <c r="CZ32" i="1"/>
  <c r="CY33" i="1"/>
  <c r="DA33" i="1"/>
  <c r="CZ35" i="1"/>
  <c r="CZ37" i="1"/>
  <c r="CY38" i="1"/>
  <c r="DA38" i="1"/>
  <c r="CZ39" i="1"/>
  <c r="CY40" i="1"/>
  <c r="DA40" i="1"/>
  <c r="CZ42" i="1"/>
  <c r="CY43" i="1"/>
  <c r="DA43" i="1"/>
  <c r="CZ44" i="1"/>
  <c r="CY45" i="1"/>
  <c r="DA45" i="1"/>
  <c r="CZ47" i="1"/>
  <c r="CY48" i="1"/>
  <c r="DA48" i="1"/>
  <c r="CZ49" i="1"/>
  <c r="CY50" i="1"/>
  <c r="DA50" i="1"/>
  <c r="BR22" i="1"/>
  <c r="AI31" i="1"/>
  <c r="AL31" i="1"/>
  <c r="AN31" i="1"/>
  <c r="AQ31" i="1"/>
  <c r="DB21" i="1"/>
  <c r="DB23" i="1"/>
  <c r="DB24" i="1"/>
  <c r="DC24" i="1"/>
  <c r="BR25" i="1"/>
  <c r="DA25" i="1"/>
  <c r="BR26" i="1"/>
  <c r="DA26" i="1"/>
  <c r="DB27" i="1"/>
  <c r="CY27" i="1"/>
  <c r="DC27" i="1"/>
  <c r="DA20" i="1"/>
  <c r="DA21" i="1"/>
  <c r="CY21" i="1" s="1"/>
  <c r="DA22" i="1"/>
  <c r="DA23" i="1"/>
  <c r="CY23" i="1" s="1"/>
  <c r="DA24" i="1"/>
  <c r="CY24" i="1" s="1"/>
  <c r="CZ20" i="1"/>
  <c r="CJ20" i="1"/>
  <c r="DC21" i="1"/>
  <c r="BR21" i="1"/>
  <c r="CZ22" i="1"/>
  <c r="CJ22" i="1"/>
  <c r="DC23" i="1"/>
  <c r="BR23" i="1"/>
  <c r="BR24" i="1"/>
  <c r="BL20" i="1"/>
  <c r="BL21" i="1"/>
  <c r="BL22" i="1"/>
  <c r="BL23" i="1"/>
  <c r="BL24" i="1"/>
  <c r="CZ25" i="1"/>
  <c r="CZ26" i="1"/>
  <c r="CY32" i="1"/>
  <c r="DA32" i="1"/>
  <c r="CZ33" i="1"/>
  <c r="CY34" i="1"/>
  <c r="CY35" i="1"/>
  <c r="DA35" i="1"/>
  <c r="CY37" i="1"/>
  <c r="DA37" i="1"/>
  <c r="CZ38" i="1"/>
  <c r="CY39" i="1"/>
  <c r="DA39" i="1"/>
  <c r="CZ40" i="1"/>
  <c r="CY42" i="1"/>
  <c r="DA42" i="1"/>
  <c r="CZ43" i="1"/>
  <c r="CY44" i="1"/>
  <c r="DA44" i="1"/>
  <c r="CZ45" i="1"/>
  <c r="CY47" i="1"/>
  <c r="DA47" i="1"/>
  <c r="CZ48" i="1"/>
  <c r="CY49" i="1"/>
  <c r="DA49" i="1"/>
  <c r="CZ50" i="1"/>
  <c r="AB34" i="1"/>
  <c r="BB28" i="1"/>
  <c r="BH28" i="1"/>
  <c r="BZ28" i="1"/>
  <c r="CF28" i="1"/>
  <c r="CX28" i="1"/>
  <c r="AD34" i="1"/>
  <c r="BS28" i="1"/>
  <c r="BT28" i="1"/>
  <c r="BR28" i="1" s="1"/>
  <c r="CQ28" i="1"/>
  <c r="CR28" i="1"/>
  <c r="CP28" i="1" s="1"/>
  <c r="AC34" i="1"/>
  <c r="AC36" i="1"/>
  <c r="CL28" i="1"/>
  <c r="CE28" i="1"/>
  <c r="CD28" i="1" s="1"/>
  <c r="BN28" i="1"/>
  <c r="BG28" i="1"/>
  <c r="BF28" i="1" s="1"/>
  <c r="J41" i="1"/>
  <c r="J46" i="1"/>
  <c r="J51" i="1"/>
  <c r="AA37" i="1"/>
  <c r="CW28" i="1"/>
  <c r="CV28" i="1" s="1"/>
  <c r="CK28" i="1"/>
  <c r="CJ28" i="1" s="1"/>
  <c r="BY28" i="1"/>
  <c r="BX28" i="1" s="1"/>
  <c r="BM28" i="1"/>
  <c r="BL28" i="1" s="1"/>
  <c r="BA28" i="1"/>
  <c r="AZ28" i="1" s="1"/>
  <c r="AX36" i="1"/>
  <c r="BD36" i="1"/>
  <c r="BJ36" i="1"/>
  <c r="BP36" i="1"/>
  <c r="BV36" i="1"/>
  <c r="CB36" i="1"/>
  <c r="CH36" i="1"/>
  <c r="CN36" i="1"/>
  <c r="CT36" i="1"/>
  <c r="AX41" i="1"/>
  <c r="AZ41" i="1"/>
  <c r="BB41" i="1"/>
  <c r="BD41" i="1"/>
  <c r="BF41" i="1"/>
  <c r="BH41" i="1"/>
  <c r="BJ41" i="1"/>
  <c r="BL41" i="1"/>
  <c r="BN41" i="1"/>
  <c r="BP41" i="1"/>
  <c r="BR41" i="1"/>
  <c r="BT41" i="1"/>
  <c r="BV41" i="1"/>
  <c r="BX41" i="1"/>
  <c r="BZ41" i="1"/>
  <c r="CB41" i="1"/>
  <c r="CD41" i="1"/>
  <c r="CF41" i="1"/>
  <c r="CH41" i="1"/>
  <c r="CJ41" i="1"/>
  <c r="CL41" i="1"/>
  <c r="CN41" i="1"/>
  <c r="CP41" i="1"/>
  <c r="CR41" i="1"/>
  <c r="CT41" i="1"/>
  <c r="CV41" i="1"/>
  <c r="CX41" i="1"/>
  <c r="AX46" i="1"/>
  <c r="AZ46" i="1"/>
  <c r="BB46" i="1"/>
  <c r="BD46" i="1"/>
  <c r="BF46" i="1"/>
  <c r="BH46" i="1"/>
  <c r="BJ46" i="1"/>
  <c r="BL46" i="1"/>
  <c r="BN46" i="1"/>
  <c r="BP46" i="1"/>
  <c r="BR46" i="1"/>
  <c r="BT46" i="1"/>
  <c r="BV46" i="1"/>
  <c r="BX46" i="1"/>
  <c r="BZ46" i="1"/>
  <c r="CB46" i="1"/>
  <c r="CD46" i="1"/>
  <c r="CF46" i="1"/>
  <c r="CH46" i="1"/>
  <c r="CJ46" i="1"/>
  <c r="CL46" i="1"/>
  <c r="CN46" i="1"/>
  <c r="CP46" i="1"/>
  <c r="CR46" i="1"/>
  <c r="CT46" i="1"/>
  <c r="CV46" i="1"/>
  <c r="CX46" i="1"/>
  <c r="AX51" i="1"/>
  <c r="AZ51" i="1"/>
  <c r="BB51" i="1"/>
  <c r="BD51" i="1"/>
  <c r="BI57" i="1" s="1"/>
  <c r="BF51" i="1"/>
  <c r="BH51" i="1"/>
  <c r="BJ51" i="1"/>
  <c r="BL51" i="1"/>
  <c r="BN51" i="1"/>
  <c r="BP51" i="1"/>
  <c r="BR51" i="1"/>
  <c r="BT51" i="1"/>
  <c r="BV51" i="1"/>
  <c r="BX51" i="1"/>
  <c r="BZ51" i="1"/>
  <c r="CB51" i="1"/>
  <c r="CD51" i="1"/>
  <c r="CF51" i="1"/>
  <c r="CH51" i="1"/>
  <c r="CJ51" i="1"/>
  <c r="CL51" i="1"/>
  <c r="CN51" i="1"/>
  <c r="CP51" i="1"/>
  <c r="CR51" i="1"/>
  <c r="CT51" i="1"/>
  <c r="CV51" i="1"/>
  <c r="CX51" i="1"/>
  <c r="M28" i="1"/>
  <c r="N28" i="1" s="1"/>
  <c r="P28" i="1" s="1"/>
  <c r="I41" i="1"/>
  <c r="I46" i="1"/>
  <c r="I51" i="1"/>
  <c r="I36" i="1"/>
  <c r="AW36" i="1"/>
  <c r="BC36" i="1"/>
  <c r="BI36" i="1"/>
  <c r="BO36" i="1"/>
  <c r="BU36" i="1"/>
  <c r="CA36" i="1"/>
  <c r="CG36" i="1"/>
  <c r="CM36" i="1"/>
  <c r="CS36" i="1"/>
  <c r="AW41" i="1"/>
  <c r="AY41" i="1"/>
  <c r="BA41" i="1"/>
  <c r="BC41" i="1"/>
  <c r="BE41" i="1"/>
  <c r="BG41" i="1"/>
  <c r="BI41" i="1"/>
  <c r="BK41" i="1"/>
  <c r="BM41" i="1"/>
  <c r="BO41" i="1"/>
  <c r="BQ41" i="1"/>
  <c r="BS41" i="1"/>
  <c r="BU41" i="1"/>
  <c r="BW41" i="1"/>
  <c r="BY41" i="1"/>
  <c r="CA41" i="1"/>
  <c r="CC41" i="1"/>
  <c r="CE41" i="1"/>
  <c r="CG41" i="1"/>
  <c r="CI41" i="1"/>
  <c r="CK41" i="1"/>
  <c r="CM41" i="1"/>
  <c r="CO41" i="1"/>
  <c r="CQ41" i="1"/>
  <c r="CS41" i="1"/>
  <c r="CU41" i="1"/>
  <c r="CW41" i="1"/>
  <c r="AW46" i="1"/>
  <c r="AY46" i="1"/>
  <c r="CZ46" i="1" s="1"/>
  <c r="BA46" i="1"/>
  <c r="BC46" i="1"/>
  <c r="BE46" i="1"/>
  <c r="BG46" i="1"/>
  <c r="BI46" i="1"/>
  <c r="BK46" i="1"/>
  <c r="BM46" i="1"/>
  <c r="BO46" i="1"/>
  <c r="BQ46" i="1"/>
  <c r="BS46" i="1"/>
  <c r="BU46" i="1"/>
  <c r="BW46" i="1"/>
  <c r="BY46" i="1"/>
  <c r="CA46" i="1"/>
  <c r="CC46" i="1"/>
  <c r="CE46" i="1"/>
  <c r="CG46" i="1"/>
  <c r="CI46" i="1"/>
  <c r="CK46" i="1"/>
  <c r="CM46" i="1"/>
  <c r="CO46" i="1"/>
  <c r="CQ46" i="1"/>
  <c r="CS46" i="1"/>
  <c r="CU46" i="1"/>
  <c r="CW46" i="1"/>
  <c r="AW51" i="1"/>
  <c r="AY51" i="1"/>
  <c r="BA51" i="1"/>
  <c r="BC51" i="1"/>
  <c r="BE51" i="1"/>
  <c r="BG51" i="1"/>
  <c r="BI51" i="1"/>
  <c r="BK51" i="1"/>
  <c r="BM51" i="1"/>
  <c r="BO51" i="1"/>
  <c r="BQ51" i="1"/>
  <c r="BS51" i="1"/>
  <c r="BU51" i="1"/>
  <c r="BW51" i="1"/>
  <c r="BY51" i="1"/>
  <c r="CA51" i="1"/>
  <c r="CC51" i="1"/>
  <c r="CE51" i="1"/>
  <c r="CG51" i="1"/>
  <c r="CI51" i="1"/>
  <c r="CK51" i="1"/>
  <c r="CM51" i="1"/>
  <c r="CO51" i="1"/>
  <c r="CQ51" i="1"/>
  <c r="CS51" i="1"/>
  <c r="CU51" i="1"/>
  <c r="CW51" i="1"/>
  <c r="P11" i="1"/>
  <c r="AY29" i="1"/>
  <c r="AY19" i="1"/>
  <c r="AY18" i="1"/>
  <c r="AY17" i="1"/>
  <c r="AY16" i="1"/>
  <c r="AY15" i="1"/>
  <c r="AY14" i="1"/>
  <c r="AY13" i="1"/>
  <c r="AY12" i="1"/>
  <c r="BE19" i="1"/>
  <c r="BE18" i="1"/>
  <c r="BE29" i="1"/>
  <c r="BE17" i="1"/>
  <c r="BE16" i="1"/>
  <c r="BE15" i="1"/>
  <c r="BE14" i="1"/>
  <c r="BE13" i="1"/>
  <c r="BK29" i="1"/>
  <c r="BK19" i="1"/>
  <c r="BK17" i="1"/>
  <c r="BK16" i="1"/>
  <c r="BK15" i="1"/>
  <c r="BK14" i="1"/>
  <c r="BK13" i="1"/>
  <c r="BK12" i="1"/>
  <c r="BM12" i="1" s="1"/>
  <c r="BK18" i="1"/>
  <c r="BQ19" i="1"/>
  <c r="BQ18" i="1"/>
  <c r="BQ29" i="1"/>
  <c r="BQ17" i="1"/>
  <c r="BQ16" i="1"/>
  <c r="BQ15" i="1"/>
  <c r="BQ14" i="1"/>
  <c r="BQ13" i="1"/>
  <c r="BW29" i="1"/>
  <c r="BW19" i="1"/>
  <c r="BW18" i="1"/>
  <c r="BW17" i="1"/>
  <c r="BW16" i="1"/>
  <c r="BW15" i="1"/>
  <c r="BW14" i="1"/>
  <c r="BW13" i="1"/>
  <c r="BW12" i="1"/>
  <c r="CC19" i="1"/>
  <c r="CC18" i="1"/>
  <c r="CC29" i="1"/>
  <c r="CC17" i="1"/>
  <c r="CC16" i="1"/>
  <c r="CC15" i="1"/>
  <c r="CC14" i="1"/>
  <c r="CC13" i="1"/>
  <c r="CC12" i="1"/>
  <c r="CI29" i="1"/>
  <c r="CI19" i="1"/>
  <c r="CI18" i="1"/>
  <c r="CI16" i="1"/>
  <c r="CI15" i="1"/>
  <c r="CI14" i="1"/>
  <c r="CI13" i="1"/>
  <c r="CI12" i="1"/>
  <c r="CI11" i="1"/>
  <c r="CI17" i="1"/>
  <c r="CO19" i="1"/>
  <c r="CO18" i="1"/>
  <c r="CO17" i="1"/>
  <c r="CO29" i="1"/>
  <c r="CO16" i="1"/>
  <c r="CO15" i="1"/>
  <c r="CO14" i="1"/>
  <c r="CO13" i="1"/>
  <c r="CO12" i="1"/>
  <c r="CU29" i="1"/>
  <c r="CU19" i="1"/>
  <c r="CU18" i="1"/>
  <c r="CU17" i="1"/>
  <c r="CU16" i="1"/>
  <c r="CU15" i="1"/>
  <c r="CU14" i="1"/>
  <c r="CU13" i="1"/>
  <c r="CU12" i="1"/>
  <c r="CU11" i="1"/>
  <c r="CW11" i="1" s="1"/>
  <c r="J34" i="1"/>
  <c r="J36" i="1" s="1"/>
  <c r="J52" i="1" s="1"/>
  <c r="J30" i="1"/>
  <c r="T10" i="1"/>
  <c r="AC33" i="1"/>
  <c r="AC30" i="1"/>
  <c r="AW10" i="1"/>
  <c r="BE10" i="1"/>
  <c r="BI10" i="1"/>
  <c r="BQ10" i="1"/>
  <c r="BU10" i="1"/>
  <c r="CC10" i="1"/>
  <c r="CO10" i="1"/>
  <c r="CO34" i="1" s="1"/>
  <c r="CO36" i="1" s="1"/>
  <c r="CS10" i="1"/>
  <c r="Q11" i="1"/>
  <c r="S11" i="1" s="1"/>
  <c r="T11" i="1"/>
  <c r="BE11" i="1"/>
  <c r="BI11" i="1"/>
  <c r="BQ11" i="1"/>
  <c r="CC11" i="1"/>
  <c r="CO11" i="1"/>
  <c r="BE12" i="1"/>
  <c r="P13" i="1"/>
  <c r="P15" i="1"/>
  <c r="AW19" i="1"/>
  <c r="AW18" i="1"/>
  <c r="AW29" i="1"/>
  <c r="AW17" i="1"/>
  <c r="AW16" i="1"/>
  <c r="AW15" i="1"/>
  <c r="AW14" i="1"/>
  <c r="AW13" i="1"/>
  <c r="BC29" i="1"/>
  <c r="BC19" i="1"/>
  <c r="BC18" i="1"/>
  <c r="BC17" i="1"/>
  <c r="BC16" i="1"/>
  <c r="BC15" i="1"/>
  <c r="BC14" i="1"/>
  <c r="BC13" i="1"/>
  <c r="BC12" i="1"/>
  <c r="BI19" i="1"/>
  <c r="BI18" i="1"/>
  <c r="BI29" i="1"/>
  <c r="BI17" i="1"/>
  <c r="BI16" i="1"/>
  <c r="BI15" i="1"/>
  <c r="BI14" i="1"/>
  <c r="BI13" i="1"/>
  <c r="BO29" i="1"/>
  <c r="BO19" i="1"/>
  <c r="BO17" i="1"/>
  <c r="BO16" i="1"/>
  <c r="BO15" i="1"/>
  <c r="BO14" i="1"/>
  <c r="BO13" i="1"/>
  <c r="BO12" i="1"/>
  <c r="BO18" i="1"/>
  <c r="BU19" i="1"/>
  <c r="BU18" i="1"/>
  <c r="BU29" i="1"/>
  <c r="BU17" i="1"/>
  <c r="BU16" i="1"/>
  <c r="BU15" i="1"/>
  <c r="BU14" i="1"/>
  <c r="BU13" i="1"/>
  <c r="CA29" i="1"/>
  <c r="CA19" i="1"/>
  <c r="CA18" i="1"/>
  <c r="CA17" i="1"/>
  <c r="CA16" i="1"/>
  <c r="CA15" i="1"/>
  <c r="CA14" i="1"/>
  <c r="CA13" i="1"/>
  <c r="CA12" i="1"/>
  <c r="CG19" i="1"/>
  <c r="CG18" i="1"/>
  <c r="CG17" i="1"/>
  <c r="CG29" i="1"/>
  <c r="CG16" i="1"/>
  <c r="CG15" i="1"/>
  <c r="CG14" i="1"/>
  <c r="CG13" i="1"/>
  <c r="CG12" i="1"/>
  <c r="CM29" i="1"/>
  <c r="CM19" i="1"/>
  <c r="CM18" i="1"/>
  <c r="CM16" i="1"/>
  <c r="CM15" i="1"/>
  <c r="CM14" i="1"/>
  <c r="CM13" i="1"/>
  <c r="CM12" i="1"/>
  <c r="CM11" i="1"/>
  <c r="CM17" i="1"/>
  <c r="CS19" i="1"/>
  <c r="CS18" i="1"/>
  <c r="CS17" i="1"/>
  <c r="CS29" i="1"/>
  <c r="CS16" i="1"/>
  <c r="CS15" i="1"/>
  <c r="CS14" i="1"/>
  <c r="CS13" i="1"/>
  <c r="CS12" i="1"/>
  <c r="M10" i="1"/>
  <c r="N10" i="1" s="1"/>
  <c r="AB30" i="1"/>
  <c r="AF31" i="1" s="1"/>
  <c r="AB33" i="1"/>
  <c r="AB37" i="1" s="1"/>
  <c r="AD10" i="1"/>
  <c r="AY10" i="1"/>
  <c r="AY34" i="1" s="1"/>
  <c r="BC10" i="1"/>
  <c r="BK10" i="1"/>
  <c r="BK34" i="1" s="1"/>
  <c r="BK36" i="1" s="1"/>
  <c r="BO10" i="1"/>
  <c r="BW10" i="1"/>
  <c r="BW34" i="1" s="1"/>
  <c r="BW36" i="1" s="1"/>
  <c r="CA10" i="1"/>
  <c r="CI10" i="1"/>
  <c r="CI34" i="1" s="1"/>
  <c r="CI36" i="1" s="1"/>
  <c r="CM10" i="1"/>
  <c r="CU10" i="1"/>
  <c r="CU34" i="1" s="1"/>
  <c r="CU36" i="1" s="1"/>
  <c r="AY11" i="1"/>
  <c r="BA11" i="1" s="1"/>
  <c r="BC11" i="1"/>
  <c r="BK11" i="1"/>
  <c r="BO11" i="1"/>
  <c r="BW11" i="1"/>
  <c r="BY11" i="1" s="1"/>
  <c r="CA11" i="1"/>
  <c r="CG11" i="1"/>
  <c r="M12" i="1"/>
  <c r="N12" i="1" s="1"/>
  <c r="Q12" i="1" s="1"/>
  <c r="AW12" i="1"/>
  <c r="BQ12" i="1"/>
  <c r="BU12" i="1"/>
  <c r="P14" i="1"/>
  <c r="P16" i="1"/>
  <c r="Q13" i="1"/>
  <c r="S13" i="1" s="1"/>
  <c r="T13" i="1"/>
  <c r="Q14" i="1"/>
  <c r="S14" i="1" s="1"/>
  <c r="T14" i="1"/>
  <c r="Q15" i="1"/>
  <c r="S15" i="1" s="1"/>
  <c r="T15" i="1"/>
  <c r="Q16" i="1"/>
  <c r="S16" i="1" s="1"/>
  <c r="T16" i="1"/>
  <c r="T17" i="1"/>
  <c r="P19" i="1"/>
  <c r="P29" i="1"/>
  <c r="AB31" i="1"/>
  <c r="M17" i="1"/>
  <c r="N17" i="1" s="1"/>
  <c r="Q29" i="1"/>
  <c r="S29" i="1" s="1"/>
  <c r="T29" i="1"/>
  <c r="Q18" i="1"/>
  <c r="S18" i="1" s="1"/>
  <c r="T18" i="1"/>
  <c r="Q19" i="1"/>
  <c r="S19" i="1" s="1"/>
  <c r="T19" i="1"/>
  <c r="BF55" i="1"/>
  <c r="BH55" i="1"/>
  <c r="BF56" i="1"/>
  <c r="BH56" i="1"/>
  <c r="BG55" i="1"/>
  <c r="BG56" i="1"/>
  <c r="DB25" i="1" l="1"/>
  <c r="CY25" i="1"/>
  <c r="DC25" i="1"/>
  <c r="DB22" i="1"/>
  <c r="CY22" i="1"/>
  <c r="DC22" i="1"/>
  <c r="DB20" i="1"/>
  <c r="CY20" i="1"/>
  <c r="DC20" i="1"/>
  <c r="DB26" i="1"/>
  <c r="CY26" i="1"/>
  <c r="DC26" i="1"/>
  <c r="AY36" i="1"/>
  <c r="CZ36" i="1" s="1"/>
  <c r="CZ34" i="1"/>
  <c r="CZ51" i="1"/>
  <c r="CZ41" i="1"/>
  <c r="CY51" i="1"/>
  <c r="DA46" i="1"/>
  <c r="CY41" i="1"/>
  <c r="DA51" i="1"/>
  <c r="CY46" i="1"/>
  <c r="DA41" i="1"/>
  <c r="CY36" i="1"/>
  <c r="DA28" i="1"/>
  <c r="AC37" i="1"/>
  <c r="CU52" i="1"/>
  <c r="CI52" i="1"/>
  <c r="BW52" i="1"/>
  <c r="BK52" i="1"/>
  <c r="AY52" i="1"/>
  <c r="CZ28" i="1"/>
  <c r="DB28" i="1" s="1"/>
  <c r="BF57" i="1"/>
  <c r="BG57" i="1"/>
  <c r="BH57" i="1"/>
  <c r="CO52" i="1"/>
  <c r="CN52" i="1"/>
  <c r="CB52" i="1"/>
  <c r="BP52" i="1"/>
  <c r="BD52" i="1"/>
  <c r="CT52" i="1"/>
  <c r="CH52" i="1"/>
  <c r="BV52" i="1"/>
  <c r="BJ52" i="1"/>
  <c r="AX52" i="1"/>
  <c r="M31" i="1"/>
  <c r="Q28" i="1"/>
  <c r="S28" i="1" s="1"/>
  <c r="I52" i="1"/>
  <c r="CM52" i="1"/>
  <c r="CA52" i="1"/>
  <c r="BO52" i="1"/>
  <c r="BC52" i="1"/>
  <c r="CS52" i="1"/>
  <c r="CG52" i="1"/>
  <c r="BU52" i="1"/>
  <c r="BI52" i="1"/>
  <c r="BI53" i="1" s="1"/>
  <c r="AW52" i="1"/>
  <c r="N30" i="1"/>
  <c r="P17" i="1"/>
  <c r="P10" i="1"/>
  <c r="CW13" i="1"/>
  <c r="CX13" i="1"/>
  <c r="CW15" i="1"/>
  <c r="CX15" i="1"/>
  <c r="CW29" i="1"/>
  <c r="CX29" i="1"/>
  <c r="CX18" i="1"/>
  <c r="CW18" i="1"/>
  <c r="CQ17" i="1"/>
  <c r="CR17" i="1"/>
  <c r="CR12" i="1"/>
  <c r="CQ12" i="1"/>
  <c r="CR14" i="1"/>
  <c r="CQ14" i="1"/>
  <c r="CR16" i="1"/>
  <c r="CQ16" i="1"/>
  <c r="CQ19" i="1"/>
  <c r="CR19" i="1"/>
  <c r="CK12" i="1"/>
  <c r="CL12" i="1"/>
  <c r="CK14" i="1"/>
  <c r="CL14" i="1"/>
  <c r="CK16" i="1"/>
  <c r="CL16" i="1"/>
  <c r="CL17" i="1"/>
  <c r="CK17" i="1"/>
  <c r="CL19" i="1"/>
  <c r="CK19" i="1"/>
  <c r="CF13" i="1"/>
  <c r="CE13" i="1"/>
  <c r="CF15" i="1"/>
  <c r="CE15" i="1"/>
  <c r="CF17" i="1"/>
  <c r="CE17" i="1"/>
  <c r="CE19" i="1"/>
  <c r="CF19" i="1"/>
  <c r="BY13" i="1"/>
  <c r="BZ13" i="1"/>
  <c r="BY15" i="1"/>
  <c r="BZ15" i="1"/>
  <c r="BY17" i="1"/>
  <c r="BZ17" i="1"/>
  <c r="BZ18" i="1"/>
  <c r="BY18" i="1"/>
  <c r="BS18" i="1"/>
  <c r="BT18" i="1"/>
  <c r="BT13" i="1"/>
  <c r="BS13" i="1"/>
  <c r="BT15" i="1"/>
  <c r="BS15" i="1"/>
  <c r="BT17" i="1"/>
  <c r="BS17" i="1"/>
  <c r="BT29" i="1"/>
  <c r="BS29" i="1"/>
  <c r="BM14" i="1"/>
  <c r="BN14" i="1"/>
  <c r="BM16" i="1"/>
  <c r="BN16" i="1"/>
  <c r="BM29" i="1"/>
  <c r="BN29" i="1"/>
  <c r="BN19" i="1"/>
  <c r="BM19" i="1"/>
  <c r="BH13" i="1"/>
  <c r="BG13" i="1"/>
  <c r="BH15" i="1"/>
  <c r="BG15" i="1"/>
  <c r="BH17" i="1"/>
  <c r="BG17" i="1"/>
  <c r="BG19" i="1"/>
  <c r="BH19" i="1"/>
  <c r="BA13" i="1"/>
  <c r="BB13" i="1"/>
  <c r="BA15" i="1"/>
  <c r="BB15" i="1"/>
  <c r="BA17" i="1"/>
  <c r="BB17" i="1"/>
  <c r="BB18" i="1"/>
  <c r="BA18" i="1"/>
  <c r="BM11" i="1"/>
  <c r="BN11" i="1"/>
  <c r="BY10" i="1"/>
  <c r="BZ10" i="1"/>
  <c r="BM10" i="1"/>
  <c r="BN10" i="1"/>
  <c r="BA10" i="1"/>
  <c r="BB10" i="1"/>
  <c r="Q10" i="1"/>
  <c r="CX11" i="1"/>
  <c r="CV11" i="1" s="1"/>
  <c r="BN12" i="1"/>
  <c r="BL12" i="1" s="1"/>
  <c r="CL10" i="1"/>
  <c r="BZ11" i="1"/>
  <c r="BX11" i="1" s="1"/>
  <c r="BB11" i="1"/>
  <c r="S12" i="1"/>
  <c r="P12" i="1"/>
  <c r="CF11" i="1"/>
  <c r="CE11" i="1"/>
  <c r="BT11" i="1"/>
  <c r="BS11" i="1"/>
  <c r="BH11" i="1"/>
  <c r="BG11" i="1"/>
  <c r="M30" i="1"/>
  <c r="Q17" i="1"/>
  <c r="S17" i="1" s="1"/>
  <c r="BY12" i="1"/>
  <c r="BZ12" i="1"/>
  <c r="BA12" i="1"/>
  <c r="BB12" i="1"/>
  <c r="CK11" i="1"/>
  <c r="CL11" i="1"/>
  <c r="CR10" i="1"/>
  <c r="CQ10" i="1"/>
  <c r="CF10" i="1"/>
  <c r="CE10" i="1"/>
  <c r="BT10" i="1"/>
  <c r="BS10" i="1"/>
  <c r="BH10" i="1"/>
  <c r="BG10" i="1"/>
  <c r="AD30" i="1"/>
  <c r="AG31" i="1" s="1"/>
  <c r="AD33" i="1"/>
  <c r="AD37" i="1" s="1"/>
  <c r="CW12" i="1"/>
  <c r="CX12" i="1"/>
  <c r="CW14" i="1"/>
  <c r="CX14" i="1"/>
  <c r="CW16" i="1"/>
  <c r="CX16" i="1"/>
  <c r="CX17" i="1"/>
  <c r="CW17" i="1"/>
  <c r="CX19" i="1"/>
  <c r="CW19" i="1"/>
  <c r="CR11" i="1"/>
  <c r="CQ11" i="1"/>
  <c r="CR13" i="1"/>
  <c r="CQ13" i="1"/>
  <c r="CR15" i="1"/>
  <c r="CQ15" i="1"/>
  <c r="CQ18" i="1"/>
  <c r="CR18" i="1"/>
  <c r="CR29" i="1"/>
  <c r="CQ29" i="1"/>
  <c r="CK13" i="1"/>
  <c r="CL13" i="1"/>
  <c r="CK15" i="1"/>
  <c r="CL15" i="1"/>
  <c r="CK29" i="1"/>
  <c r="CL29" i="1"/>
  <c r="CL18" i="1"/>
  <c r="CK18" i="1"/>
  <c r="CF12" i="1"/>
  <c r="CE12" i="1"/>
  <c r="CF14" i="1"/>
  <c r="CE14" i="1"/>
  <c r="CF16" i="1"/>
  <c r="CE16" i="1"/>
  <c r="CE18" i="1"/>
  <c r="CF18" i="1"/>
  <c r="CF29" i="1"/>
  <c r="CE29" i="1"/>
  <c r="BY14" i="1"/>
  <c r="BZ14" i="1"/>
  <c r="BY16" i="1"/>
  <c r="BZ16" i="1"/>
  <c r="BY29" i="1"/>
  <c r="BZ29" i="1"/>
  <c r="BZ19" i="1"/>
  <c r="BY19" i="1"/>
  <c r="BT12" i="1"/>
  <c r="BS12" i="1"/>
  <c r="BT14" i="1"/>
  <c r="BS14" i="1"/>
  <c r="BT16" i="1"/>
  <c r="BS16" i="1"/>
  <c r="BS19" i="1"/>
  <c r="BT19" i="1"/>
  <c r="BM13" i="1"/>
  <c r="BN13" i="1"/>
  <c r="BM15" i="1"/>
  <c r="BN15" i="1"/>
  <c r="BM17" i="1"/>
  <c r="BN17" i="1"/>
  <c r="BN18" i="1"/>
  <c r="BM18" i="1"/>
  <c r="BH12" i="1"/>
  <c r="BG12" i="1"/>
  <c r="BH14" i="1"/>
  <c r="BG14" i="1"/>
  <c r="BH16" i="1"/>
  <c r="BG16" i="1"/>
  <c r="BG18" i="1"/>
  <c r="BH18" i="1"/>
  <c r="BH29" i="1"/>
  <c r="BG29" i="1"/>
  <c r="BA14" i="1"/>
  <c r="BB14" i="1"/>
  <c r="BA16" i="1"/>
  <c r="BB16" i="1"/>
  <c r="BA29" i="1"/>
  <c r="BB29" i="1"/>
  <c r="BB19" i="1"/>
  <c r="BA19" i="1"/>
  <c r="CW10" i="1"/>
  <c r="CX10" i="1"/>
  <c r="CC34" i="1"/>
  <c r="CC36" i="1" s="1"/>
  <c r="CC52" i="1" s="1"/>
  <c r="BQ34" i="1"/>
  <c r="BQ36" i="1" s="1"/>
  <c r="BQ52" i="1" s="1"/>
  <c r="BE34" i="1"/>
  <c r="BE36" i="1" s="1"/>
  <c r="BE52" i="1" s="1"/>
  <c r="T30" i="1"/>
  <c r="CK10" i="1"/>
  <c r="CY52" i="1" l="1"/>
  <c r="CZ52" i="1"/>
  <c r="CP19" i="1"/>
  <c r="DA29" i="1"/>
  <c r="DA16" i="1"/>
  <c r="BF29" i="1"/>
  <c r="BF16" i="1"/>
  <c r="BF12" i="1"/>
  <c r="BL18" i="1"/>
  <c r="BR16" i="1"/>
  <c r="BR12" i="1"/>
  <c r="CD29" i="1"/>
  <c r="CD16" i="1"/>
  <c r="CD12" i="1"/>
  <c r="CJ18" i="1"/>
  <c r="CV17" i="1"/>
  <c r="BF11" i="1"/>
  <c r="BR11" i="1"/>
  <c r="BL11" i="1"/>
  <c r="BF19" i="1"/>
  <c r="BL14" i="1"/>
  <c r="CD19" i="1"/>
  <c r="CJ14" i="1"/>
  <c r="CJ12" i="1"/>
  <c r="CP29" i="1"/>
  <c r="CP11" i="1"/>
  <c r="CY28" i="1"/>
  <c r="CP15" i="1"/>
  <c r="BX17" i="1"/>
  <c r="CP17" i="1"/>
  <c r="CP13" i="1"/>
  <c r="BL29" i="1"/>
  <c r="CV29" i="1"/>
  <c r="DC28" i="1"/>
  <c r="BX19" i="1"/>
  <c r="CV19" i="1"/>
  <c r="BR18" i="1"/>
  <c r="BL16" i="1"/>
  <c r="CJ16" i="1"/>
  <c r="BX15" i="1"/>
  <c r="CV15" i="1"/>
  <c r="DA14" i="1"/>
  <c r="BF14" i="1"/>
  <c r="BR14" i="1"/>
  <c r="CD14" i="1"/>
  <c r="BX13" i="1"/>
  <c r="CV13" i="1"/>
  <c r="CD11" i="1"/>
  <c r="BG58" i="1"/>
  <c r="BG59" i="1" s="1"/>
  <c r="BF58" i="1"/>
  <c r="BF59" i="1" s="1"/>
  <c r="BI58" i="1"/>
  <c r="BI59" i="1" s="1"/>
  <c r="BH58" i="1"/>
  <c r="BH59" i="1" s="1"/>
  <c r="CX34" i="1"/>
  <c r="CX36" i="1" s="1"/>
  <c r="CX52" i="1" s="1"/>
  <c r="CX30" i="1"/>
  <c r="CZ19" i="1"/>
  <c r="AZ19" i="1"/>
  <c r="BG34" i="1"/>
  <c r="BG36" i="1" s="1"/>
  <c r="BG52" i="1" s="1"/>
  <c r="BG53" i="1" s="1"/>
  <c r="BG30" i="1"/>
  <c r="BF10" i="1"/>
  <c r="BS34" i="1"/>
  <c r="BS36" i="1" s="1"/>
  <c r="BS52" i="1" s="1"/>
  <c r="BS30" i="1"/>
  <c r="BR10" i="1"/>
  <c r="CE34" i="1"/>
  <c r="CE36" i="1" s="1"/>
  <c r="CE52" i="1" s="1"/>
  <c r="CE30" i="1"/>
  <c r="CD10" i="1"/>
  <c r="CQ34" i="1"/>
  <c r="CQ36" i="1" s="1"/>
  <c r="CQ52" i="1" s="1"/>
  <c r="CQ30" i="1"/>
  <c r="CP10" i="1"/>
  <c r="DA12" i="1"/>
  <c r="DA11" i="1"/>
  <c r="CL34" i="1"/>
  <c r="CL36" i="1" s="1"/>
  <c r="CL52" i="1" s="1"/>
  <c r="CL30" i="1"/>
  <c r="Q30" i="1"/>
  <c r="BA34" i="1"/>
  <c r="BA36" i="1" s="1"/>
  <c r="BA52" i="1" s="1"/>
  <c r="BA30" i="1"/>
  <c r="CZ10" i="1"/>
  <c r="DC10" i="1" s="1"/>
  <c r="AZ10" i="1"/>
  <c r="BM34" i="1"/>
  <c r="BM36" i="1" s="1"/>
  <c r="BM52" i="1" s="1"/>
  <c r="BM30" i="1"/>
  <c r="BL10" i="1"/>
  <c r="BY34" i="1"/>
  <c r="BY36" i="1" s="1"/>
  <c r="BY52" i="1" s="1"/>
  <c r="BY30" i="1"/>
  <c r="BX10" i="1"/>
  <c r="DA18" i="1"/>
  <c r="CZ17" i="1"/>
  <c r="DC17" i="1" s="1"/>
  <c r="AZ17" i="1"/>
  <c r="CZ15" i="1"/>
  <c r="AZ15" i="1"/>
  <c r="CZ13" i="1"/>
  <c r="AZ13" i="1"/>
  <c r="S10" i="1"/>
  <c r="S30" i="1" s="1"/>
  <c r="CZ11" i="1"/>
  <c r="CK34" i="1"/>
  <c r="CK36" i="1" s="1"/>
  <c r="CK52" i="1" s="1"/>
  <c r="CK30" i="1"/>
  <c r="CJ10" i="1"/>
  <c r="CW34" i="1"/>
  <c r="CW36" i="1" s="1"/>
  <c r="CW52" i="1" s="1"/>
  <c r="CW30" i="1"/>
  <c r="CV10" i="1"/>
  <c r="DA19" i="1"/>
  <c r="CZ29" i="1"/>
  <c r="AZ29" i="1"/>
  <c r="CZ16" i="1"/>
  <c r="AZ16" i="1"/>
  <c r="CZ14" i="1"/>
  <c r="AZ14" i="1"/>
  <c r="BF18" i="1"/>
  <c r="BL17" i="1"/>
  <c r="BL15" i="1"/>
  <c r="BL13" i="1"/>
  <c r="BR19" i="1"/>
  <c r="BX29" i="1"/>
  <c r="BX16" i="1"/>
  <c r="BX14" i="1"/>
  <c r="CD18" i="1"/>
  <c r="CJ29" i="1"/>
  <c r="CJ15" i="1"/>
  <c r="CJ13" i="1"/>
  <c r="CP18" i="1"/>
  <c r="CV16" i="1"/>
  <c r="CV14" i="1"/>
  <c r="CV12" i="1"/>
  <c r="AD31" i="1"/>
  <c r="AG32" i="1" s="1"/>
  <c r="BH34" i="1"/>
  <c r="BH36" i="1" s="1"/>
  <c r="BH52" i="1" s="1"/>
  <c r="BH53" i="1" s="1"/>
  <c r="BH30" i="1"/>
  <c r="BT34" i="1"/>
  <c r="BT36" i="1" s="1"/>
  <c r="BT52" i="1" s="1"/>
  <c r="BT30" i="1"/>
  <c r="CF34" i="1"/>
  <c r="CF36" i="1" s="1"/>
  <c r="CF52" i="1" s="1"/>
  <c r="CF30" i="1"/>
  <c r="CR34" i="1"/>
  <c r="CR36" i="1" s="1"/>
  <c r="CR52" i="1" s="1"/>
  <c r="CR30" i="1"/>
  <c r="CJ11" i="1"/>
  <c r="CZ12" i="1"/>
  <c r="DC12" i="1" s="1"/>
  <c r="AZ12" i="1"/>
  <c r="BX12" i="1"/>
  <c r="BB34" i="1"/>
  <c r="BB36" i="1" s="1"/>
  <c r="BB52" i="1" s="1"/>
  <c r="BB30" i="1"/>
  <c r="DA10" i="1"/>
  <c r="BN34" i="1"/>
  <c r="BN36" i="1" s="1"/>
  <c r="BN52" i="1" s="1"/>
  <c r="BN30" i="1"/>
  <c r="BZ34" i="1"/>
  <c r="BZ36" i="1" s="1"/>
  <c r="BZ52" i="1" s="1"/>
  <c r="BZ30" i="1"/>
  <c r="CZ18" i="1"/>
  <c r="AZ18" i="1"/>
  <c r="DA17" i="1"/>
  <c r="DA15" i="1"/>
  <c r="DA13" i="1"/>
  <c r="BF17" i="1"/>
  <c r="BF15" i="1"/>
  <c r="BF13" i="1"/>
  <c r="BL19" i="1"/>
  <c r="BR29" i="1"/>
  <c r="BR17" i="1"/>
  <c r="BR15" i="1"/>
  <c r="BR13" i="1"/>
  <c r="BX18" i="1"/>
  <c r="CD17" i="1"/>
  <c r="CD15" i="1"/>
  <c r="CD13" i="1"/>
  <c r="CJ19" i="1"/>
  <c r="CJ17" i="1"/>
  <c r="CP16" i="1"/>
  <c r="CP14" i="1"/>
  <c r="CP12" i="1"/>
  <c r="CV18" i="1"/>
  <c r="P30" i="1"/>
  <c r="AZ11" i="1"/>
  <c r="BH60" i="1" l="1"/>
  <c r="DA30" i="1"/>
  <c r="CY14" i="1"/>
  <c r="DB14" i="1"/>
  <c r="DC14" i="1"/>
  <c r="CY16" i="1"/>
  <c r="DB16" i="1"/>
  <c r="DC16" i="1"/>
  <c r="CY29" i="1"/>
  <c r="DB29" i="1"/>
  <c r="DC29" i="1"/>
  <c r="CV34" i="1"/>
  <c r="CV36" i="1" s="1"/>
  <c r="CV52" i="1" s="1"/>
  <c r="CV30" i="1"/>
  <c r="CY11" i="1"/>
  <c r="DB11" i="1"/>
  <c r="DC11" i="1"/>
  <c r="CY13" i="1"/>
  <c r="DB13" i="1"/>
  <c r="DC13" i="1"/>
  <c r="CY15" i="1"/>
  <c r="DB15" i="1"/>
  <c r="DC15" i="1"/>
  <c r="CY17" i="1"/>
  <c r="DB17" i="1"/>
  <c r="BX34" i="1"/>
  <c r="BX36" i="1" s="1"/>
  <c r="BX52" i="1" s="1"/>
  <c r="BX30" i="1"/>
  <c r="AZ34" i="1"/>
  <c r="AZ30" i="1"/>
  <c r="CP34" i="1"/>
  <c r="CP36" i="1" s="1"/>
  <c r="CP52" i="1" s="1"/>
  <c r="CP30" i="1"/>
  <c r="BR34" i="1"/>
  <c r="BR36" i="1" s="1"/>
  <c r="BR52" i="1" s="1"/>
  <c r="BR30" i="1"/>
  <c r="CY18" i="1"/>
  <c r="DB18" i="1"/>
  <c r="DC18" i="1"/>
  <c r="CY12" i="1"/>
  <c r="DB12" i="1"/>
  <c r="CJ34" i="1"/>
  <c r="CJ36" i="1" s="1"/>
  <c r="CJ52" i="1" s="1"/>
  <c r="CJ30" i="1"/>
  <c r="BL34" i="1"/>
  <c r="BL36" i="1" s="1"/>
  <c r="BL52" i="1" s="1"/>
  <c r="BL30" i="1"/>
  <c r="CZ30" i="1"/>
  <c r="CY10" i="1"/>
  <c r="DB10" i="1"/>
  <c r="CD34" i="1"/>
  <c r="CD36" i="1" s="1"/>
  <c r="CD52" i="1" s="1"/>
  <c r="CD30" i="1"/>
  <c r="BF34" i="1"/>
  <c r="BF36" i="1" s="1"/>
  <c r="BF52" i="1" s="1"/>
  <c r="BF53" i="1" s="1"/>
  <c r="BF60" i="1" s="1"/>
  <c r="BF30" i="1"/>
  <c r="CY19" i="1"/>
  <c r="DB19" i="1"/>
  <c r="DC19" i="1"/>
  <c r="AZ36" i="1" l="1"/>
  <c r="DA34" i="1"/>
  <c r="DC30" i="1"/>
  <c r="CY30" i="1"/>
  <c r="DB30" i="1"/>
  <c r="AZ52" i="1" l="1"/>
  <c r="DA52" i="1" s="1"/>
  <c r="DA36" i="1"/>
</calcChain>
</file>

<file path=xl/sharedStrings.xml><?xml version="1.0" encoding="utf-8"?>
<sst xmlns="http://schemas.openxmlformats.org/spreadsheetml/2006/main" count="445" uniqueCount="160">
  <si>
    <t>別紙１</t>
    <rPh sb="0" eb="2">
      <t>ベッシ</t>
    </rPh>
    <phoneticPr fontId="2"/>
  </si>
  <si>
    <t>（記入の留意事項）</t>
    <rPh sb="1" eb="3">
      <t>キニュウ</t>
    </rPh>
    <rPh sb="4" eb="6">
      <t>リュウイ</t>
    </rPh>
    <rPh sb="6" eb="8">
      <t>ジコウ</t>
    </rPh>
    <phoneticPr fontId="3"/>
  </si>
  <si>
    <t>・農家個人ごとの整理番号で整理。</t>
    <rPh sb="1" eb="3">
      <t>ノウカ</t>
    </rPh>
    <rPh sb="3" eb="5">
      <t>コジン</t>
    </rPh>
    <rPh sb="8" eb="10">
      <t>セイリ</t>
    </rPh>
    <rPh sb="10" eb="12">
      <t>バンゴウ</t>
    </rPh>
    <rPh sb="13" eb="15">
      <t>セイリ</t>
    </rPh>
    <phoneticPr fontId="3"/>
  </si>
  <si>
    <t>Ｒ６</t>
    <phoneticPr fontId="2"/>
  </si>
  <si>
    <t>補填金単価</t>
    <rPh sb="0" eb="5">
      <t>ホテンキンタンカ</t>
    </rPh>
    <phoneticPr fontId="2"/>
  </si>
  <si>
    <t>補填割合</t>
    <rPh sb="0" eb="4">
      <t>ホテンワリアイ</t>
    </rPh>
    <phoneticPr fontId="2"/>
  </si>
  <si>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3"/>
  </si>
  <si>
    <t>Ｒ７</t>
    <phoneticPr fontId="2"/>
  </si>
  <si>
    <t>Ａ重油</t>
    <rPh sb="1" eb="3">
      <t>ジュウユ</t>
    </rPh>
    <phoneticPr fontId="9"/>
  </si>
  <si>
    <t>Ｒ８</t>
    <phoneticPr fontId="2"/>
  </si>
  <si>
    <t>灯油</t>
    <rPh sb="0" eb="2">
      <t>トウユ</t>
    </rPh>
    <phoneticPr fontId="9"/>
  </si>
  <si>
    <t>支援対象者番号</t>
    <rPh sb="0" eb="2">
      <t>シエン</t>
    </rPh>
    <rPh sb="2" eb="5">
      <t>タイショウシャ</t>
    </rPh>
    <rPh sb="5" eb="7">
      <t>バンゴウ</t>
    </rPh>
    <phoneticPr fontId="2"/>
  </si>
  <si>
    <t>支援対象者名</t>
    <rPh sb="0" eb="5">
      <t>シエンタイショウシャ</t>
    </rPh>
    <rPh sb="5" eb="6">
      <t>メイ</t>
    </rPh>
    <phoneticPr fontId="2"/>
  </si>
  <si>
    <t>ＬＰガス</t>
    <phoneticPr fontId="2"/>
  </si>
  <si>
    <r>
      <rPr>
        <u/>
        <sz val="11"/>
        <color theme="1"/>
        <rFont val="メイリオ"/>
        <family val="3"/>
        <charset val="128"/>
      </rPr>
      <t>・離農又は何らかの理由により省エネルギー等対策推進計画から離脱した場合には</t>
    </r>
    <r>
      <rPr>
        <sz val="11"/>
        <color theme="1"/>
        <rFont val="メイリオ"/>
        <family val="3"/>
        <charset val="128"/>
      </rPr>
      <t>、</t>
    </r>
    <r>
      <rPr>
        <b/>
        <u/>
        <sz val="11"/>
        <color theme="1"/>
        <rFont val="メイリオ"/>
        <family val="3"/>
        <charset val="128"/>
      </rPr>
      <t>温室面積及び燃油使用量の現在欄</t>
    </r>
    <r>
      <rPr>
        <sz val="11"/>
        <color theme="1"/>
        <rFont val="メイリオ"/>
        <family val="3"/>
        <charset val="128"/>
      </rPr>
      <t>の計数はそのまま残しておき、目標欄は「０」にすること。</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3"/>
  </si>
  <si>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</si>
  <si>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ＬＮＧ</t>
    <phoneticPr fontId="2"/>
  </si>
  <si>
    <t>代表者役職・氏名</t>
    <rPh sb="0" eb="3">
      <t>ダイヒョウシャ</t>
    </rPh>
    <rPh sb="3" eb="5">
      <t>ヤクショク</t>
    </rPh>
    <rPh sb="6" eb="8">
      <t>シメイ</t>
    </rPh>
    <phoneticPr fontId="2"/>
  </si>
  <si>
    <t>住所</t>
    <rPh sb="0" eb="2">
      <t>ジュウショ</t>
    </rPh>
    <phoneticPr fontId="2"/>
  </si>
  <si>
    <t>省エネ等計画期間（目標年度）</t>
    <rPh sb="0" eb="1">
      <t>ショウ</t>
    </rPh>
    <rPh sb="3" eb="4">
      <t>トウ</t>
    </rPh>
    <rPh sb="4" eb="6">
      <t>ケイカク</t>
    </rPh>
    <rPh sb="6" eb="8">
      <t>キカン</t>
    </rPh>
    <rPh sb="9" eb="11">
      <t>モクヒョウ</t>
    </rPh>
    <rPh sb="11" eb="13">
      <t>ネンド</t>
    </rPh>
    <phoneticPr fontId="2"/>
  </si>
  <si>
    <t>対象期間</t>
    <rPh sb="0" eb="2">
      <t>タイショウ</t>
    </rPh>
    <rPh sb="2" eb="4">
      <t>キカン</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</si>
  <si>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</si>
  <si>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</si>
  <si>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その他の省エネ設備・生産性向上設備</t>
    <rPh sb="2" eb="3">
      <t>タ</t>
    </rPh>
    <rPh sb="4" eb="5">
      <t>ショウ</t>
    </rPh>
    <rPh sb="7" eb="9">
      <t>セツビ</t>
    </rPh>
    <rPh sb="10" eb="15">
      <t>セイサンセイコウジョウ</t>
    </rPh>
    <rPh sb="15" eb="17">
      <t>セツビ</t>
    </rPh>
    <phoneticPr fontId="2"/>
  </si>
  <si>
    <t>燃料使用量</t>
    <rPh sb="0" eb="2">
      <t>ネンリョウ</t>
    </rPh>
    <rPh sb="2" eb="5">
      <t>シヨウリョウ</t>
    </rPh>
    <phoneticPr fontId="2"/>
  </si>
  <si>
    <t>生産量</t>
    <rPh sb="0" eb="3">
      <t>セイサンリョウ</t>
    </rPh>
    <phoneticPr fontId="2"/>
  </si>
  <si>
    <t>導入済</t>
    <rPh sb="0" eb="3">
      <t>ドウニュウズミ</t>
    </rPh>
    <phoneticPr fontId="2"/>
  </si>
  <si>
    <t>導入予定</t>
    <rPh sb="0" eb="4">
      <t>ドウニュウヨテイ</t>
    </rPh>
    <phoneticPr fontId="2"/>
  </si>
  <si>
    <t>10月</t>
    <rPh sb="2" eb="3">
      <t>ガツ</t>
    </rPh>
    <phoneticPr fontId="2"/>
  </si>
  <si>
    <t>11月</t>
    <rPh sb="2" eb="3">
      <t>ガツ</t>
    </rPh>
    <phoneticPr fontId="2"/>
  </si>
  <si>
    <t>12月</t>
    <rPh sb="2" eb="3">
      <t>ガツ</t>
    </rPh>
    <phoneticPr fontId="2"/>
  </si>
  <si>
    <t>１月</t>
    <rPh sb="1" eb="2">
      <t>ガツ</t>
    </rPh>
    <phoneticPr fontId="2"/>
  </si>
  <si>
    <t>２月</t>
  </si>
  <si>
    <t>３月</t>
  </si>
  <si>
    <t>４月</t>
  </si>
  <si>
    <t>５月</t>
  </si>
  <si>
    <t>６月</t>
  </si>
  <si>
    <t>合計</t>
    <rPh sb="0" eb="2">
      <t>ゴウケイ</t>
    </rPh>
    <phoneticPr fontId="3"/>
  </si>
  <si>
    <t>積立残高</t>
    <rPh sb="0" eb="2">
      <t>ツミタテ</t>
    </rPh>
    <rPh sb="2" eb="4">
      <t>ザンダカ</t>
    </rPh>
    <phoneticPr fontId="2"/>
  </si>
  <si>
    <t>第2回納付前残高</t>
    <rPh sb="0" eb="1">
      <t>ダイ</t>
    </rPh>
    <rPh sb="2" eb="3">
      <t>カイ</t>
    </rPh>
    <rPh sb="3" eb="5">
      <t>ノウフ</t>
    </rPh>
    <rPh sb="5" eb="6">
      <t>マエ</t>
    </rPh>
    <rPh sb="6" eb="8">
      <t>ザンダカ</t>
    </rPh>
    <phoneticPr fontId="2"/>
  </si>
  <si>
    <t>追加等整理欄</t>
    <rPh sb="0" eb="3">
      <t>ツイカトウ</t>
    </rPh>
    <rPh sb="3" eb="6">
      <t>セイリラン</t>
    </rPh>
    <phoneticPr fontId="2"/>
  </si>
  <si>
    <t>農家番号</t>
    <rPh sb="0" eb="2">
      <t>ノウカ</t>
    </rPh>
    <rPh sb="2" eb="4">
      <t>バンゴウ</t>
    </rPh>
    <phoneticPr fontId="2"/>
  </si>
  <si>
    <t>氏名</t>
    <rPh sb="0" eb="2">
      <t>シメイ</t>
    </rPh>
    <phoneticPr fontId="2"/>
  </si>
  <si>
    <t>コース</t>
    <phoneticPr fontId="2"/>
  </si>
  <si>
    <t>燃料別</t>
    <rPh sb="0" eb="3">
      <t>ネンリョウベツ</t>
    </rPh>
    <phoneticPr fontId="2"/>
  </si>
  <si>
    <t>積立単価</t>
    <rPh sb="0" eb="2">
      <t>ツミタテ</t>
    </rPh>
    <rPh sb="2" eb="4">
      <t>タンカ</t>
    </rPh>
    <phoneticPr fontId="2"/>
  </si>
  <si>
    <t>燃料購入予定数量
（ﾘｯﾄﾙ、㎏、㎥)</t>
    <rPh sb="0" eb="2">
      <t>ネンリョウ</t>
    </rPh>
    <rPh sb="2" eb="4">
      <t>コウニュウ</t>
    </rPh>
    <rPh sb="4" eb="6">
      <t>ヨテイ</t>
    </rPh>
    <rPh sb="6" eb="8">
      <t>スウリョウ</t>
    </rPh>
    <phoneticPr fontId="2"/>
  </si>
  <si>
    <t>分割納付</t>
    <rPh sb="0" eb="4">
      <t>ブンカツノウフ</t>
    </rPh>
    <phoneticPr fontId="2"/>
  </si>
  <si>
    <t>燃油補填
積立必要額
（円）</t>
    <rPh sb="0" eb="2">
      <t>ネンユ</t>
    </rPh>
    <rPh sb="2" eb="4">
      <t>ホテン</t>
    </rPh>
    <rPh sb="5" eb="7">
      <t>ツミタテ</t>
    </rPh>
    <rPh sb="7" eb="9">
      <t>ヒツヨウ</t>
    </rPh>
    <rPh sb="9" eb="10">
      <t>ガク</t>
    </rPh>
    <rPh sb="12" eb="13">
      <t>エン</t>
    </rPh>
    <phoneticPr fontId="2"/>
  </si>
  <si>
    <t>第１回納付
（円）②</t>
    <rPh sb="0" eb="1">
      <t>ダイ</t>
    </rPh>
    <rPh sb="2" eb="3">
      <t>カイ</t>
    </rPh>
    <rPh sb="3" eb="5">
      <t>ノウフ</t>
    </rPh>
    <rPh sb="7" eb="8">
      <t>エン</t>
    </rPh>
    <phoneticPr fontId="2"/>
  </si>
  <si>
    <t>納付日</t>
    <rPh sb="0" eb="2">
      <t>ノウフ</t>
    </rPh>
    <rPh sb="2" eb="3">
      <t>ビ</t>
    </rPh>
    <phoneticPr fontId="2"/>
  </si>
  <si>
    <t>12月末時点
積立残高</t>
    <rPh sb="2" eb="4">
      <t>ガツマツ</t>
    </rPh>
    <rPh sb="4" eb="6">
      <t>ジテン</t>
    </rPh>
    <rPh sb="7" eb="9">
      <t>ツミタテ</t>
    </rPh>
    <rPh sb="9" eb="11">
      <t>ザンダカ</t>
    </rPh>
    <phoneticPr fontId="2"/>
  </si>
  <si>
    <t>第２回納付
（円）③</t>
    <phoneticPr fontId="2"/>
  </si>
  <si>
    <t>納付日</t>
    <rPh sb="0" eb="3">
      <t>ノウフビ</t>
    </rPh>
    <phoneticPr fontId="2"/>
  </si>
  <si>
    <t>積立金納付額①+②+③</t>
    <rPh sb="0" eb="3">
      <t>ツミタテキン</t>
    </rPh>
    <rPh sb="3" eb="5">
      <t>ノウフ</t>
    </rPh>
    <rPh sb="5" eb="6">
      <t>ガク</t>
    </rPh>
    <phoneticPr fontId="2"/>
  </si>
  <si>
    <t>補助金所要見込額(円）</t>
    <rPh sb="0" eb="3">
      <t>ホジョキン</t>
    </rPh>
    <rPh sb="3" eb="5">
      <t>ショヨウ</t>
    </rPh>
    <rPh sb="5" eb="7">
      <t>ミコミ</t>
    </rPh>
    <rPh sb="7" eb="8">
      <t>ガク</t>
    </rPh>
    <rPh sb="9" eb="10">
      <t>エン</t>
    </rPh>
    <phoneticPr fontId="2"/>
  </si>
  <si>
    <t>事業開始　　　時点</t>
    <rPh sb="0" eb="2">
      <t>ジギョウ</t>
    </rPh>
    <rPh sb="2" eb="4">
      <t>カイシ</t>
    </rPh>
    <rPh sb="7" eb="9">
      <t>ジテン</t>
    </rPh>
    <phoneticPr fontId="2"/>
  </si>
  <si>
    <t>目標</t>
    <rPh sb="0" eb="2">
      <t>モクヒョウ</t>
    </rPh>
    <phoneticPr fontId="2"/>
  </si>
  <si>
    <t>うち
Ａ重油</t>
    <rPh sb="3" eb="6">
      <t>アジュウユ</t>
    </rPh>
    <phoneticPr fontId="2"/>
  </si>
  <si>
    <t>うち
灯油</t>
    <rPh sb="3" eb="5">
      <t>トウユ</t>
    </rPh>
    <phoneticPr fontId="2"/>
  </si>
  <si>
    <t>うち
ＬＰガス</t>
  </si>
  <si>
    <t>うち
ＬＮＧ</t>
  </si>
  <si>
    <t>事業開始時点
（ﾘｯﾄﾙ、㎏、㎥)</t>
    <rPh sb="0" eb="6">
      <t>ジギョウカイシジテン</t>
    </rPh>
    <phoneticPr fontId="2"/>
  </si>
  <si>
    <t>Ａ重油換算値
（ﾘｯﾄﾙ)</t>
    <rPh sb="0" eb="3">
      <t>アジュウユ</t>
    </rPh>
    <rPh sb="3" eb="5">
      <t>カンザン</t>
    </rPh>
    <rPh sb="5" eb="6">
      <t>チ</t>
    </rPh>
    <phoneticPr fontId="2"/>
  </si>
  <si>
    <t>目標
（ﾘｯﾄﾙ、㎏、㎥)</t>
    <rPh sb="0" eb="2">
      <t>モクヒョウ</t>
    </rPh>
    <phoneticPr fontId="2"/>
  </si>
  <si>
    <t>品目</t>
    <rPh sb="0" eb="2">
      <t>ヒンモク</t>
    </rPh>
    <phoneticPr fontId="2"/>
  </si>
  <si>
    <t>事業開始時点（㎏）</t>
    <rPh sb="0" eb="2">
      <t>ジギョウ</t>
    </rPh>
    <rPh sb="2" eb="4">
      <t>カイシ</t>
    </rPh>
    <rPh sb="4" eb="6">
      <t>ジテン</t>
    </rPh>
    <phoneticPr fontId="2"/>
  </si>
  <si>
    <t>目標（㎏）</t>
    <rPh sb="0" eb="2">
      <t>モクヒョウ</t>
    </rPh>
    <phoneticPr fontId="2"/>
  </si>
  <si>
    <t>台数</t>
  </si>
  <si>
    <t>温室面積
(a)</t>
    <rPh sb="0" eb="4">
      <t>オンシツメンセキ</t>
    </rPh>
    <phoneticPr fontId="2"/>
  </si>
  <si>
    <t>台数</t>
    <rPh sb="0" eb="2">
      <t>ダイスウ</t>
    </rPh>
    <phoneticPr fontId="2"/>
  </si>
  <si>
    <t>事業年度</t>
    <rPh sb="0" eb="4">
      <t>ジギョウネンド</t>
    </rPh>
    <phoneticPr fontId="2"/>
  </si>
  <si>
    <t>設備名</t>
    <rPh sb="0" eb="2">
      <t>セツビ</t>
    </rPh>
    <rPh sb="2" eb="3">
      <t>メイ</t>
    </rPh>
    <phoneticPr fontId="2"/>
  </si>
  <si>
    <t>補てん金単価</t>
    <rPh sb="0" eb="1">
      <t>ホ</t>
    </rPh>
    <rPh sb="3" eb="4">
      <t>キン</t>
    </rPh>
    <rPh sb="4" eb="6">
      <t>タンカ</t>
    </rPh>
    <phoneticPr fontId="3"/>
  </si>
  <si>
    <t>燃料購入実績
(ℓ,㎏,㎥)</t>
    <rPh sb="0" eb="2">
      <t>ネンリョウ</t>
    </rPh>
    <rPh sb="2" eb="4">
      <t>コウニュウ</t>
    </rPh>
    <rPh sb="4" eb="6">
      <t>ジッセキ</t>
    </rPh>
    <phoneticPr fontId="19"/>
  </si>
  <si>
    <t>補填対象数量
(ℓ,㎏,㎥)</t>
    <rPh sb="0" eb="2">
      <t>ホテン</t>
    </rPh>
    <rPh sb="2" eb="4">
      <t>タイショウ</t>
    </rPh>
    <rPh sb="4" eb="6">
      <t>スウリョウ</t>
    </rPh>
    <phoneticPr fontId="19"/>
  </si>
  <si>
    <t>補填金額（円）</t>
    <rPh sb="0" eb="2">
      <t>ホテン</t>
    </rPh>
    <rPh sb="2" eb="4">
      <t>キンガク</t>
    </rPh>
    <rPh sb="5" eb="6">
      <t>エン</t>
    </rPh>
    <phoneticPr fontId="3"/>
  </si>
  <si>
    <t>うち積立金</t>
    <rPh sb="2" eb="5">
      <t>ツミタテキン</t>
    </rPh>
    <phoneticPr fontId="3"/>
  </si>
  <si>
    <t>うち補助金</t>
    <rPh sb="2" eb="5">
      <t>ホジョキン</t>
    </rPh>
    <phoneticPr fontId="3"/>
  </si>
  <si>
    <t>燃油購入実績（㍑）</t>
    <rPh sb="0" eb="2">
      <t>ネンユ</t>
    </rPh>
    <rPh sb="2" eb="4">
      <t>コウニュウ</t>
    </rPh>
    <rPh sb="4" eb="6">
      <t>ジッセキ</t>
    </rPh>
    <phoneticPr fontId="3"/>
  </si>
  <si>
    <t>150%</t>
  </si>
  <si>
    <t>Ａ重油</t>
    <rPh sb="1" eb="3">
      <t>ジュウユ</t>
    </rPh>
    <phoneticPr fontId="2"/>
  </si>
  <si>
    <t>積立単価</t>
    <rPh sb="0" eb="4">
      <t>ツミタテタンカ</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</si>
  <si>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</si>
  <si>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</si>
  <si>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返還額</t>
    <rPh sb="0" eb="3">
      <t>ヘンカンガク</t>
    </rPh>
    <phoneticPr fontId="2"/>
  </si>
  <si>
    <t>10a当たり</t>
  </si>
  <si>
    <t>＜現在値＞</t>
  </si>
  <si>
    <t>＜目標＞</t>
    <phoneticPr fontId="2"/>
  </si>
  <si>
    <t>単位生産量当たり</t>
    <phoneticPr fontId="2"/>
  </si>
  <si>
    <t>現状</t>
    <rPh sb="0" eb="2">
      <t>ゲンジョウ</t>
    </rPh>
    <phoneticPr fontId="2"/>
  </si>
  <si>
    <t>導入後</t>
    <rPh sb="0" eb="3">
      <t>ドウニュウゴ</t>
    </rPh>
    <phoneticPr fontId="2"/>
  </si>
  <si>
    <t>＜農業者件数＞</t>
    <rPh sb="1" eb="3">
      <t>ノウギョウ</t>
    </rPh>
    <rPh sb="3" eb="6">
      <t>シャケンスウ</t>
    </rPh>
    <phoneticPr fontId="2"/>
  </si>
  <si>
    <t>入力が必要なところ</t>
    <rPh sb="0" eb="2">
      <t>ニュウリョク</t>
    </rPh>
    <rPh sb="3" eb="5">
      <t>ヒツヨウ</t>
    </rPh>
    <phoneticPr fontId="3"/>
  </si>
  <si>
    <t>発動基準価格</t>
    <phoneticPr fontId="27"/>
  </si>
  <si>
    <t>補填金積み立て単価</t>
    <rPh sb="0" eb="2">
      <t>ホテン</t>
    </rPh>
    <rPh sb="2" eb="3">
      <t>キン</t>
    </rPh>
    <rPh sb="3" eb="4">
      <t>ツ</t>
    </rPh>
    <rPh sb="5" eb="6">
      <t>タ</t>
    </rPh>
    <rPh sb="7" eb="9">
      <t>タンカ</t>
    </rPh>
    <phoneticPr fontId="27"/>
  </si>
  <si>
    <t>Ａ重油換算値</t>
    <rPh sb="0" eb="3">
      <t>アジュウユ</t>
    </rPh>
    <rPh sb="3" eb="5">
      <t>カンザン</t>
    </rPh>
    <rPh sb="5" eb="6">
      <t>チ</t>
    </rPh>
    <phoneticPr fontId="2"/>
  </si>
  <si>
    <t>プルダウンリストから選択</t>
    <rPh sb="10" eb="12">
      <t>センタク</t>
    </rPh>
    <phoneticPr fontId="3"/>
  </si>
  <si>
    <t>130%</t>
  </si>
  <si>
    <t>灯油</t>
    <rPh sb="0" eb="2">
      <t>トウユ</t>
    </rPh>
    <phoneticPr fontId="2"/>
  </si>
  <si>
    <t>170%</t>
  </si>
  <si>
    <t>小計</t>
    <rPh sb="0" eb="2">
      <t>ショウケイ</t>
    </rPh>
    <phoneticPr fontId="2"/>
  </si>
  <si>
    <t>ＬＰガス</t>
  </si>
  <si>
    <t>ＬＮＧ</t>
  </si>
  <si>
    <t>計</t>
    <rPh sb="0" eb="1">
      <t>ケイ</t>
    </rPh>
    <phoneticPr fontId="2"/>
  </si>
  <si>
    <t>合計</t>
    <rPh sb="0" eb="2">
      <t>ゴウケイ</t>
    </rPh>
    <phoneticPr fontId="2"/>
  </si>
  <si>
    <t>補填金合計</t>
    <rPh sb="0" eb="3">
      <t>ホテンキン</t>
    </rPh>
    <rPh sb="3" eb="5">
      <t>ゴウケイ</t>
    </rPh>
    <phoneticPr fontId="2"/>
  </si>
  <si>
    <t>R7事業年度</t>
    <rPh sb="2" eb="4">
      <t>ジギョウ</t>
    </rPh>
    <rPh sb="4" eb="6">
      <t>ネンド</t>
    </rPh>
    <phoneticPr fontId="27"/>
  </si>
  <si>
    <t>施設園芸セーフティネット構築事業　令和７年度　単価表</t>
    <rPh sb="17" eb="19">
      <t>レイワ</t>
    </rPh>
    <rPh sb="20" eb="22">
      <t>ネンド</t>
    </rPh>
    <rPh sb="23" eb="26">
      <t>タンカヒョウ</t>
    </rPh>
    <phoneticPr fontId="2"/>
  </si>
  <si>
    <t>発動基準価格</t>
    <rPh sb="0" eb="2">
      <t>ハツドウ</t>
    </rPh>
    <rPh sb="2" eb="6">
      <t>キジュンカカク</t>
    </rPh>
    <phoneticPr fontId="2"/>
  </si>
  <si>
    <t>Ａ重油（ℓ）</t>
    <rPh sb="1" eb="3">
      <t>ジュウユ</t>
    </rPh>
    <phoneticPr fontId="9"/>
  </si>
  <si>
    <t>急騰特例</t>
    <rPh sb="0" eb="4">
      <t>キュウトウトクレイ</t>
    </rPh>
    <phoneticPr fontId="2"/>
  </si>
  <si>
    <t>灯油（ℓ）</t>
    <rPh sb="0" eb="2">
      <t>トウユ</t>
    </rPh>
    <phoneticPr fontId="9"/>
  </si>
  <si>
    <t>ＬＰガス（㎏）</t>
  </si>
  <si>
    <t>ＬＮＧ（㎥）</t>
  </si>
  <si>
    <t>令和7年10月</t>
    <rPh sb="0" eb="2">
      <t>レイワ</t>
    </rPh>
    <rPh sb="3" eb="4">
      <t>ネン</t>
    </rPh>
    <rPh sb="6" eb="7">
      <t>ガツ</t>
    </rPh>
    <phoneticPr fontId="2"/>
  </si>
  <si>
    <t>全国平均価格</t>
    <rPh sb="0" eb="2">
      <t>ゼンコク</t>
    </rPh>
    <rPh sb="2" eb="4">
      <t>ヘイキン</t>
    </rPh>
    <rPh sb="4" eb="6">
      <t>カカク</t>
    </rPh>
    <phoneticPr fontId="2"/>
  </si>
  <si>
    <t>補填金単価</t>
    <rPh sb="0" eb="3">
      <t>ホテンキン</t>
    </rPh>
    <rPh sb="3" eb="5">
      <t>タンカ</t>
    </rPh>
    <phoneticPr fontId="2"/>
  </si>
  <si>
    <t>◆補填割合</t>
    <rPh sb="1" eb="5">
      <t>ホテンワリアイ</t>
    </rPh>
    <phoneticPr fontId="2"/>
  </si>
  <si>
    <t>※リンク用</t>
    <rPh sb="4" eb="5">
      <t>ヨウ</t>
    </rPh>
    <phoneticPr fontId="2"/>
  </si>
  <si>
    <t>通常</t>
    <rPh sb="0" eb="2">
      <t>ツウジョウ</t>
    </rPh>
    <phoneticPr fontId="2"/>
  </si>
  <si>
    <t>急騰特例</t>
    <rPh sb="0" eb="2">
      <t>キュウトウ</t>
    </rPh>
    <rPh sb="2" eb="4">
      <t>トクレイ</t>
    </rPh>
    <phoneticPr fontId="2"/>
  </si>
  <si>
    <t>※急騰特例が優先</t>
    <rPh sb="1" eb="3">
      <t>キュウトウ</t>
    </rPh>
    <rPh sb="3" eb="5">
      <t>トクレイ</t>
    </rPh>
    <rPh sb="6" eb="8">
      <t>ユウセン</t>
    </rPh>
    <phoneticPr fontId="2"/>
  </si>
  <si>
    <t>◆低温特例</t>
    <rPh sb="1" eb="3">
      <t>テイオン</t>
    </rPh>
    <rPh sb="3" eb="5">
      <t>トクレイ</t>
    </rPh>
    <phoneticPr fontId="2"/>
  </si>
  <si>
    <t>▲0.1～0.4℃</t>
    <phoneticPr fontId="2"/>
  </si>
  <si>
    <t>令和7年11月</t>
    <rPh sb="0" eb="2">
      <t>レイワ</t>
    </rPh>
    <rPh sb="3" eb="4">
      <t>ネン</t>
    </rPh>
    <rPh sb="6" eb="7">
      <t>ガツ</t>
    </rPh>
    <phoneticPr fontId="2"/>
  </si>
  <si>
    <t>▲0.5～0.9℃</t>
    <phoneticPr fontId="2"/>
  </si>
  <si>
    <t>▲1.0℃以上</t>
    <rPh sb="5" eb="7">
      <t>イジョウ</t>
    </rPh>
    <phoneticPr fontId="2"/>
  </si>
  <si>
    <t>令和７年12月</t>
    <rPh sb="0" eb="2">
      <t>レイワ</t>
    </rPh>
    <rPh sb="3" eb="4">
      <t>ネン</t>
    </rPh>
    <rPh sb="6" eb="7">
      <t>ガツ</t>
    </rPh>
    <phoneticPr fontId="2"/>
  </si>
  <si>
    <t>令和8年1月</t>
    <rPh sb="0" eb="2">
      <t>レイワ</t>
    </rPh>
    <rPh sb="3" eb="4">
      <t>ネン</t>
    </rPh>
    <rPh sb="5" eb="6">
      <t>ガツ</t>
    </rPh>
    <phoneticPr fontId="2"/>
  </si>
  <si>
    <t>令和8年2月</t>
    <rPh sb="0" eb="2">
      <t>レイワ</t>
    </rPh>
    <rPh sb="3" eb="4">
      <t>ネン</t>
    </rPh>
    <rPh sb="5" eb="6">
      <t>ガツ</t>
    </rPh>
    <phoneticPr fontId="2"/>
  </si>
  <si>
    <t>令和8年3月</t>
    <rPh sb="0" eb="2">
      <t>レイワ</t>
    </rPh>
    <rPh sb="3" eb="4">
      <t>ネン</t>
    </rPh>
    <rPh sb="5" eb="6">
      <t>ガツ</t>
    </rPh>
    <phoneticPr fontId="2"/>
  </si>
  <si>
    <t>令和8年4月</t>
    <rPh sb="0" eb="2">
      <t>レイワ</t>
    </rPh>
    <rPh sb="3" eb="4">
      <t>ネン</t>
    </rPh>
    <rPh sb="5" eb="6">
      <t>ガツ</t>
    </rPh>
    <phoneticPr fontId="2"/>
  </si>
  <si>
    <t>令和8年5月</t>
    <rPh sb="0" eb="2">
      <t>レイワ</t>
    </rPh>
    <rPh sb="3" eb="4">
      <t>ネン</t>
    </rPh>
    <rPh sb="5" eb="6">
      <t>ガツ</t>
    </rPh>
    <phoneticPr fontId="2"/>
  </si>
  <si>
    <t>R7事業年度　施設園芸セーフティネット構築事業管理シート</t>
    <rPh sb="2" eb="6">
      <t>ジギョウネンド</t>
    </rPh>
    <rPh sb="7" eb="9">
      <t>シセツ</t>
    </rPh>
    <rPh sb="9" eb="11">
      <t>エンゲイ</t>
    </rPh>
    <rPh sb="19" eb="23">
      <t>コウチクジギョウ</t>
    </rPh>
    <rPh sb="23" eb="25">
      <t>カンリ</t>
    </rPh>
    <phoneticPr fontId="2"/>
  </si>
  <si>
    <t>・「追加等整理欄」は、6事業年度中に契約更新済みの支援対象者に、7事業年度新規に追加する農家がある場合「追加」と記載。その他解約等の整理に活用。</t>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3"/>
  </si>
  <si>
    <r>
      <rPr>
        <u/>
        <sz val="11"/>
        <color rgb="FFFF0000"/>
        <rFont val="メイリオ"/>
        <family val="3"/>
        <charset val="128"/>
      </rPr>
      <t>・Ｒ5</t>
    </r>
    <r>
      <rPr>
        <u/>
        <sz val="11"/>
        <color theme="1"/>
        <rFont val="メイリオ"/>
        <family val="3"/>
        <charset val="128"/>
      </rPr>
      <t>又は</t>
    </r>
    <r>
      <rPr>
        <u/>
        <sz val="11"/>
        <color rgb="FFFF0000"/>
        <rFont val="メイリオ"/>
        <family val="3"/>
        <charset val="128"/>
      </rPr>
      <t>Ｒ6</t>
    </r>
    <r>
      <rPr>
        <u/>
        <sz val="11"/>
        <color theme="1"/>
        <rFont val="メイリオ"/>
        <family val="3"/>
        <charset val="128"/>
      </rPr>
      <t>事業年度から参加した農家で離農以外の理由で解約等を行った場合にあっては</t>
    </r>
    <r>
      <rPr>
        <sz val="11"/>
        <color theme="1"/>
        <rFont val="メイリオ"/>
        <family val="3"/>
        <charset val="128"/>
      </rPr>
      <t>、温室面積、燃料使用量及び生産量欄は、</t>
    </r>
    <r>
      <rPr>
        <u/>
        <sz val="11"/>
        <color theme="1"/>
        <rFont val="メイリオ"/>
        <family val="3"/>
        <charset val="128"/>
      </rPr>
      <t>解約前の計数をそのまま残しておくこと。</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3"/>
  </si>
  <si>
    <t>令和7年10月分</t>
    <rPh sb="0" eb="2">
      <t>レイワ</t>
    </rPh>
    <rPh sb="3" eb="4">
      <t>ネン</t>
    </rPh>
    <rPh sb="6" eb="8">
      <t>ガツブン</t>
    </rPh>
    <phoneticPr fontId="2"/>
  </si>
  <si>
    <t>令和7年11月分</t>
    <rPh sb="0" eb="2">
      <t>レイワ</t>
    </rPh>
    <rPh sb="3" eb="4">
      <t>ネン</t>
    </rPh>
    <rPh sb="6" eb="8">
      <t>ガツブン</t>
    </rPh>
    <phoneticPr fontId="2"/>
  </si>
  <si>
    <t>令和7年12月分</t>
    <rPh sb="0" eb="2">
      <t>レイワ</t>
    </rPh>
    <rPh sb="3" eb="4">
      <t>ネン</t>
    </rPh>
    <rPh sb="6" eb="8">
      <t>ガツブン</t>
    </rPh>
    <phoneticPr fontId="2"/>
  </si>
  <si>
    <t>令和8年
1月分</t>
    <rPh sb="0" eb="2">
      <t>レイワ</t>
    </rPh>
    <rPh sb="3" eb="4">
      <t>ネン</t>
    </rPh>
    <rPh sb="6" eb="8">
      <t>ガツブン</t>
    </rPh>
    <phoneticPr fontId="2"/>
  </si>
  <si>
    <t>令和8年
2月分</t>
    <rPh sb="0" eb="2">
      <t>レイワ</t>
    </rPh>
    <rPh sb="3" eb="4">
      <t>ネン</t>
    </rPh>
    <rPh sb="6" eb="8">
      <t>ガツブン</t>
    </rPh>
    <phoneticPr fontId="2"/>
  </si>
  <si>
    <t>令和8年
3月分</t>
    <rPh sb="0" eb="2">
      <t>レイワ</t>
    </rPh>
    <rPh sb="3" eb="4">
      <t>ネン</t>
    </rPh>
    <rPh sb="6" eb="8">
      <t>ガツブン</t>
    </rPh>
    <phoneticPr fontId="2"/>
  </si>
  <si>
    <t>令和8年
4月分</t>
    <rPh sb="0" eb="2">
      <t>レイワ</t>
    </rPh>
    <rPh sb="3" eb="4">
      <t>ネン</t>
    </rPh>
    <rPh sb="6" eb="8">
      <t>ガツブン</t>
    </rPh>
    <phoneticPr fontId="2"/>
  </si>
  <si>
    <t>令和8年
5月分</t>
    <rPh sb="0" eb="2">
      <t>レイワ</t>
    </rPh>
    <rPh sb="3" eb="4">
      <t>ネン</t>
    </rPh>
    <rPh sb="6" eb="8">
      <t>ガツブン</t>
    </rPh>
    <phoneticPr fontId="2"/>
  </si>
  <si>
    <t>令和8年
6月分</t>
    <rPh sb="0" eb="2">
      <t>レイワ</t>
    </rPh>
    <rPh sb="3" eb="4">
      <t>ネン</t>
    </rPh>
    <rPh sb="6" eb="8">
      <t>ガツブン</t>
    </rPh>
    <phoneticPr fontId="2"/>
  </si>
  <si>
    <t>7年７月～９月
使用量</t>
    <rPh sb="1" eb="2">
      <t>ネン</t>
    </rPh>
    <rPh sb="3" eb="7">
      <t>ガツカラ9ガツ</t>
    </rPh>
    <rPh sb="8" eb="11">
      <t>シヨウリョウ</t>
    </rPh>
    <phoneticPr fontId="2"/>
  </si>
  <si>
    <t>R6末残高
（円）①</t>
    <rPh sb="2" eb="3">
      <t>マツ</t>
    </rPh>
    <rPh sb="3" eb="5">
      <t>ザンダカ</t>
    </rPh>
    <rPh sb="7" eb="8">
      <t>エン</t>
    </rPh>
    <phoneticPr fontId="2"/>
  </si>
  <si>
    <t>R7積立金額（円）</t>
    <rPh sb="2" eb="4">
      <t>ツミタテ</t>
    </rPh>
    <rPh sb="4" eb="6">
      <t>キンガク</t>
    </rPh>
    <rPh sb="7" eb="8">
      <t>エン</t>
    </rPh>
    <phoneticPr fontId="2"/>
  </si>
  <si>
    <t>経営温室面積（a）</t>
    <rPh sb="0" eb="2">
      <t>ケイエイ</t>
    </rPh>
    <rPh sb="2" eb="4">
      <t>オンシツ</t>
    </rPh>
    <rPh sb="4" eb="6">
      <t>メンセキ</t>
    </rPh>
    <phoneticPr fontId="2"/>
  </si>
  <si>
    <r>
      <t>計算式による自動計算</t>
    </r>
    <r>
      <rPr>
        <sz val="11"/>
        <color rgb="FFFF0000"/>
        <rFont val="メイリオ"/>
        <family val="3"/>
        <charset val="128"/>
      </rPr>
      <t>（入力不要）</t>
    </r>
    <rPh sb="0" eb="3">
      <t>ケイサンシキ</t>
    </rPh>
    <rPh sb="6" eb="8">
      <t>ジドウ</t>
    </rPh>
    <rPh sb="8" eb="10">
      <t>ケイサン</t>
    </rPh>
    <rPh sb="11" eb="15">
      <t>ニュウリョクフヨウ</t>
    </rPh>
    <phoneticPr fontId="3"/>
  </si>
  <si>
    <t>白抜き箇所</t>
    <rPh sb="0" eb="1">
      <t>シロ</t>
    </rPh>
    <rPh sb="1" eb="2">
      <t>ヌ</t>
    </rPh>
    <rPh sb="3" eb="5">
      <t>カショ</t>
    </rPh>
    <phoneticPr fontId="3"/>
  </si>
  <si>
    <t>水色</t>
    <rPh sb="0" eb="2">
      <t>ミズイロ</t>
    </rPh>
    <phoneticPr fontId="3"/>
  </si>
  <si>
    <t>黄色</t>
    <rPh sb="0" eb="2">
      <t>キイロ</t>
    </rPh>
    <phoneticPr fontId="3"/>
  </si>
  <si>
    <t>省エネ特例</t>
    <rPh sb="0" eb="1">
      <t>ショウ</t>
    </rPh>
    <rPh sb="3" eb="5">
      <t>トクレイ</t>
    </rPh>
    <phoneticPr fontId="2"/>
  </si>
  <si>
    <t>省エネ特例の適用</t>
    <rPh sb="0" eb="1">
      <t>ショウ</t>
    </rPh>
    <rPh sb="3" eb="5">
      <t>トクレイ</t>
    </rPh>
    <rPh sb="6" eb="8">
      <t>テキヨウ</t>
    </rPh>
    <phoneticPr fontId="2"/>
  </si>
  <si>
    <t>合計件数</t>
    <rPh sb="0" eb="2">
      <t>ゴウケイ</t>
    </rPh>
    <rPh sb="2" eb="4">
      <t>ケンスウ</t>
    </rPh>
    <phoneticPr fontId="3"/>
  </si>
  <si>
    <t>合計購入実績</t>
    <rPh sb="0" eb="2">
      <t>ゴウケイ</t>
    </rPh>
    <rPh sb="2" eb="6">
      <t>コウニュウジッセキ</t>
    </rPh>
    <phoneticPr fontId="3"/>
  </si>
  <si>
    <t>合計補填数量</t>
    <rPh sb="0" eb="2">
      <t>ゴウケイ</t>
    </rPh>
    <rPh sb="2" eb="6">
      <t>ホテンスウリョウ</t>
    </rPh>
    <phoneticPr fontId="3"/>
  </si>
  <si>
    <t>令和８年6月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</si>
</sst>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General&quot;円/㍑&quot;"/>
    <numFmt numFmtId="177" formatCode="General&quot;円/㎏&quot;"/>
    <numFmt numFmtId="178" formatCode="General&quot;円/㎥&quot;"/>
    <numFmt numFmtId="179" formatCode="General&quot;事&quot;&quot;業&quot;&quot;年&quot;&quot;度&quot;"/>
    <numFmt numFmtId="180" formatCode="General&quot;月&quot;"/>
    <numFmt numFmtId="181" formatCode="&quot;翌&quot;General&quot;月&quot;"/>
    <numFmt numFmtId="182" formatCode="#,##0.00_ ;[Red]\-#,##0.00\ "/>
    <numFmt numFmtId="183" formatCode="#,##0.0;[Red]\-#,##0.0"/>
    <numFmt numFmtId="184" formatCode="0.0_);[Red]\(0.0\)"/>
    <numFmt numFmtId="185" formatCode="0.0_ "/>
    <numFmt numFmtId="186" formatCode="0&quot;名&quot;"/>
    <numFmt numFmtId="187" formatCode="#,##0_ "/>
    <numFmt numFmtId="188" formatCode="0.00_ "/>
    <numFmt numFmtId="189" formatCode="General&quot;名&quot;"/>
    <numFmt numFmtId="190" formatCode="General&quot;円&quot;\ℓ"/>
    <numFmt numFmtId="191" formatCode="General&quot;円&quot;&quot;㎏&quot;"/>
    <numFmt numFmtId="192" formatCode="General&quot;円&quot;&quot;㎥&quot;"/>
    <numFmt numFmtId="193" formatCode="General&quot;円&quot;&quot;/㎏&quot;"/>
    <numFmt numFmtId="194" formatCode="General&quot;円&quot;&quot;/㎥&quot;"/>
  </numFmts>
  <fonts count="4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メイリオ"/>
      <family val="3"/>
      <charset val="128"/>
    </font>
    <font>
      <b/>
      <sz val="26"/>
      <color theme="1"/>
      <name val="メイリオ"/>
      <family val="3"/>
      <charset val="128"/>
    </font>
    <font>
      <b/>
      <sz val="22"/>
      <color theme="1"/>
      <name val="メイリオ"/>
      <family val="3"/>
      <charset val="128"/>
    </font>
    <font>
      <b/>
      <sz val="11"/>
      <color theme="1"/>
      <name val="游ゴシック"/>
      <family val="3"/>
      <charset val="128"/>
      <scheme val="minor"/>
    </font>
    <font>
      <sz val="14"/>
      <color theme="1"/>
      <name val="メイリオ"/>
      <family val="3"/>
      <charset val="128"/>
    </font>
    <font>
      <sz val="11"/>
      <name val="ＭＳ Ｐゴシック"/>
      <family val="3"/>
      <charset val="128"/>
    </font>
    <font>
      <b/>
      <sz val="12"/>
      <color theme="1"/>
      <name val="游ゴシック"/>
      <family val="3"/>
      <charset val="128"/>
      <scheme val="minor"/>
    </font>
    <font>
      <sz val="11"/>
      <color rgb="FFFF0000"/>
      <name val="メイリオ"/>
      <family val="3"/>
      <charset val="128"/>
    </font>
    <font>
      <b/>
      <sz val="22"/>
      <color theme="1"/>
      <name val="游ゴシック"/>
      <family val="3"/>
      <charset val="128"/>
      <scheme val="minor"/>
    </font>
    <font>
      <sz val="10"/>
      <color theme="1"/>
      <name val="メイリオ"/>
      <family val="3"/>
      <charset val="128"/>
    </font>
    <font>
      <u/>
      <sz val="11"/>
      <color rgb="FFFF0000"/>
      <name val="メイリオ"/>
      <family val="3"/>
      <charset val="128"/>
    </font>
    <font>
      <u/>
      <sz val="11"/>
      <color theme="1"/>
      <name val="メイリオ"/>
      <family val="3"/>
      <charset val="128"/>
    </font>
    <font>
      <b/>
      <u/>
      <sz val="11"/>
      <color theme="1"/>
      <name val="メイリオ"/>
      <family val="3"/>
      <charset val="128"/>
    </font>
    <font>
      <sz val="16"/>
      <color theme="1"/>
      <name val="游ゴシック"/>
      <family val="2"/>
      <scheme val="minor"/>
    </font>
    <font>
      <sz val="11"/>
      <name val="メイリオ"/>
      <family val="3"/>
      <charset val="128"/>
    </font>
    <font>
      <sz val="10"/>
      <name val="メイリオ"/>
      <family val="3"/>
      <charset val="128"/>
    </font>
    <font>
      <sz val="10"/>
      <color rgb="FFFF0000"/>
      <name val="メイリオ"/>
      <family val="3"/>
      <charset val="128"/>
    </font>
    <font>
      <sz val="10"/>
      <color theme="1"/>
      <name val="游ゴシック"/>
      <family val="2"/>
      <scheme val="minor"/>
    </font>
    <font>
      <sz val="10"/>
      <color theme="1"/>
      <name val="游ゴシック"/>
      <family val="3"/>
      <charset val="128"/>
      <scheme val="minor"/>
    </font>
    <font>
      <b/>
      <sz val="11"/>
      <color rgb="FFFF0000"/>
      <name val="メイリオ"/>
      <family val="3"/>
      <charset val="128"/>
    </font>
    <font>
      <sz val="11"/>
      <name val="游ゴシック"/>
      <family val="3"/>
      <charset val="128"/>
      <scheme val="minor"/>
    </font>
    <font>
      <b/>
      <sz val="11"/>
      <color rgb="FFFF0000"/>
      <name val="游ゴシック"/>
      <family val="3"/>
      <charset val="128"/>
      <scheme val="minor"/>
    </font>
    <font>
      <sz val="11"/>
      <name val="游ゴシック"/>
      <family val="2"/>
      <scheme val="minor"/>
    </font>
    <font>
      <sz val="6"/>
      <name val="游ゴシック"/>
      <family val="2"/>
      <charset val="128"/>
      <scheme val="minor"/>
    </font>
    <font>
      <sz val="8"/>
      <color theme="1"/>
      <name val="メイリオ"/>
      <family val="3"/>
      <charset val="128"/>
    </font>
    <font>
      <sz val="9"/>
      <color rgb="FFFF0000"/>
      <name val="メイリオ"/>
      <family val="3"/>
      <charset val="128"/>
    </font>
    <font>
      <sz val="11"/>
      <color rgb="FFC00000"/>
      <name val="游ゴシック"/>
      <family val="2"/>
      <scheme val="minor"/>
    </font>
    <font>
      <sz val="11"/>
      <color rgb="FFC00000"/>
      <name val="游ゴシック"/>
      <family val="3"/>
      <charset val="128"/>
      <scheme val="minor"/>
    </font>
    <font>
      <b/>
      <sz val="11"/>
      <color theme="1"/>
      <name val="メイリオ"/>
      <family val="3"/>
      <charset val="128"/>
    </font>
    <font>
      <sz val="11"/>
      <color rgb="FFC00000"/>
      <name val="メイリオ"/>
      <family val="3"/>
      <charset val="128"/>
    </font>
    <font>
      <sz val="12"/>
      <color theme="1"/>
      <name val="游ゴシック"/>
      <family val="2"/>
      <scheme val="minor"/>
    </font>
    <font>
      <b/>
      <sz val="10"/>
      <color theme="1"/>
      <name val="游ゴシック"/>
      <family val="3"/>
      <charset val="128"/>
      <scheme val="minor"/>
    </font>
    <font>
      <sz val="8"/>
      <color theme="1"/>
      <name val="游ゴシック"/>
      <family val="2"/>
      <scheme val="minor"/>
    </font>
    <font>
      <sz val="9"/>
      <color theme="1"/>
      <name val="メイリオ"/>
      <family val="3"/>
      <charset val="128"/>
    </font>
    <font>
      <sz val="11"/>
      <color rgb="FFFF0000"/>
      <name val="游ゴシック"/>
      <family val="2"/>
      <scheme val="minor"/>
    </font>
    <font>
      <sz val="11"/>
      <color rgb="FFFF0000"/>
      <name val="游ゴシック"/>
      <family val="3"/>
      <charset val="128"/>
      <scheme val="minor"/>
    </font>
  </fonts>
  <fills count="1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CC99"/>
        <bgColor indexed="64"/>
      </patternFill>
    </fill>
    <fill>
      <patternFill patternType="solid">
        <fgColor rgb="FFBFF8A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66"/>
        <bgColor indexed="64"/>
      </patternFill>
    </fill>
    <fill>
      <patternFill patternType="solid">
        <fgColor rgb="FFFFC000"/>
        <bgColor indexed="64"/>
      </patternFill>
    </fill>
    <fill>
      <patternFill patternType="solid">
        <fgColor rgb="FFCCECFF"/>
        <bgColor indexed="64"/>
      </patternFill>
    </fill>
    <fill>
      <patternFill patternType="solid">
        <fgColor rgb="FFC8F6C0"/>
        <bgColor indexed="64"/>
      </patternFill>
    </fill>
    <fill>
      <patternFill patternType="solid">
        <fgColor rgb="FFFFEFFF"/>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tted">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style="thin">
        <color indexed="64"/>
      </left>
      <right/>
      <top/>
      <bottom/>
      <diagonal/>
    </border>
    <border>
      <left style="medium">
        <color indexed="64"/>
      </left>
      <right/>
      <top style="medium">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cellStyleXfs>
  <cellXfs count="434">
    <xf numFmtId="0" fontId="0" fillId="0" borderId="0" xfId="0"/>
    <xf numFmtId="0" fontId="0" fillId="0" borderId="0" xfId="0" applyAlignment="1">
      <alignment horizontal="center" vertical="center" shrinkToFit="1"/>
    </xf>
    <xf numFmtId="0" fontId="0" fillId="0" borderId="0" xfId="0" applyFill="1" applyAlignment="1">
      <alignment horizontal="center" vertical="center" shrinkToFit="1"/>
    </xf>
    <xf numFmtId="0" fontId="0" fillId="0" borderId="0" xfId="0" applyAlignment="1">
      <alignment vertical="center"/>
    </xf>
    <xf numFmtId="0" fontId="0" fillId="0" borderId="0" xfId="0" applyAlignment="1">
      <alignment vertical="center" shrinkToFit="1"/>
    </xf>
    <xf numFmtId="0" fontId="4" fillId="0" borderId="0" xfId="0" applyFont="1" applyAlignment="1">
      <alignment horizontal="center" vertical="center" shrinkToFit="1"/>
    </xf>
    <xf numFmtId="0" fontId="5" fillId="0" borderId="0" xfId="0" applyFont="1" applyAlignment="1">
      <alignment vertical="center"/>
    </xf>
    <xf numFmtId="0" fontId="6" fillId="0" borderId="0" xfId="0" applyFont="1" applyAlignment="1">
      <alignment vertical="center" shrinkToFit="1"/>
    </xf>
    <xf numFmtId="0" fontId="6" fillId="0" borderId="0" xfId="0" applyFont="1" applyFill="1" applyAlignment="1">
      <alignment vertical="center" shrinkToFit="1"/>
    </xf>
    <xf numFmtId="0" fontId="4" fillId="0" borderId="0" xfId="0" applyFont="1" applyAlignment="1">
      <alignment vertical="center"/>
    </xf>
    <xf numFmtId="0" fontId="7"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4" fillId="0" borderId="0" xfId="0" applyFont="1" applyFill="1" applyAlignment="1">
      <alignment horizontal="center" vertical="center" shrinkToFit="1"/>
    </xf>
    <xf numFmtId="0" fontId="4" fillId="0" borderId="0" xfId="0" applyFont="1" applyAlignment="1">
      <alignment vertical="center" shrinkToFit="1"/>
    </xf>
    <xf numFmtId="0" fontId="8" fillId="0" borderId="1" xfId="0" applyFont="1" applyBorder="1" applyAlignment="1">
      <alignment horizontal="center" vertical="center" shrinkToFit="1"/>
    </xf>
    <xf numFmtId="176" fontId="10" fillId="2" borderId="1" xfId="0" applyNumberFormat="1" applyFont="1" applyFill="1" applyBorder="1" applyAlignment="1">
      <alignment vertical="center" shrinkToFit="1"/>
    </xf>
    <xf numFmtId="9" fontId="0" fillId="2" borderId="1" xfId="0" applyNumberFormat="1" applyFill="1" applyBorder="1" applyAlignment="1">
      <alignment horizontal="center" vertical="center" shrinkToFit="1"/>
    </xf>
    <xf numFmtId="0" fontId="12" fillId="0" borderId="0" xfId="0" applyFont="1" applyAlignment="1">
      <alignment horizontal="center" vertical="center" shrinkToFit="1"/>
    </xf>
    <xf numFmtId="0" fontId="6" fillId="0" borderId="0" xfId="0" applyFont="1" applyAlignment="1">
      <alignment horizontal="left" vertical="center" shrinkToFit="1"/>
    </xf>
    <xf numFmtId="177" fontId="10" fillId="2" borderId="1" xfId="0" applyNumberFormat="1" applyFont="1" applyFill="1" applyBorder="1" applyAlignment="1">
      <alignment vertical="center" shrinkToFit="1"/>
    </xf>
    <xf numFmtId="178" fontId="10" fillId="2" borderId="1" xfId="0" applyNumberFormat="1" applyFont="1" applyFill="1" applyBorder="1" applyAlignment="1">
      <alignment vertical="center" shrinkToFit="1"/>
    </xf>
    <xf numFmtId="0" fontId="17" fillId="0" borderId="0" xfId="0" applyFont="1" applyBorder="1" applyAlignment="1">
      <alignment horizontal="center" vertical="center" shrinkToFit="1"/>
    </xf>
    <xf numFmtId="0" fontId="0" fillId="0" borderId="0" xfId="0" applyFill="1" applyBorder="1" applyAlignment="1">
      <alignment horizontal="center" vertical="center" shrinkToFit="1"/>
    </xf>
    <xf numFmtId="0" fontId="4" fillId="0" borderId="0" xfId="0" applyFont="1" applyAlignment="1">
      <alignment vertical="center" wrapText="1" shrinkToFit="1"/>
    </xf>
    <xf numFmtId="0" fontId="4" fillId="0" borderId="21" xfId="0" applyFont="1" applyBorder="1" applyAlignment="1">
      <alignment vertical="center" wrapText="1" shrinkToFit="1"/>
    </xf>
    <xf numFmtId="0" fontId="19" fillId="5" borderId="1" xfId="0" applyFont="1" applyFill="1" applyBorder="1" applyAlignment="1">
      <alignment horizontal="center" vertical="center" wrapText="1"/>
    </xf>
    <xf numFmtId="0" fontId="13" fillId="7" borderId="28" xfId="0" applyFont="1" applyFill="1" applyBorder="1" applyAlignment="1">
      <alignment horizontal="center" vertical="center" wrapText="1" shrinkToFit="1"/>
    </xf>
    <xf numFmtId="0" fontId="20" fillId="0" borderId="24" xfId="0" applyFont="1" applyBorder="1" applyAlignment="1">
      <alignment horizontal="center" vertical="center" wrapText="1" shrinkToFit="1"/>
    </xf>
    <xf numFmtId="0" fontId="20" fillId="0" borderId="30" xfId="0" applyFont="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13" fillId="0" borderId="33" xfId="0" applyFont="1" applyBorder="1" applyAlignment="1">
      <alignment horizontal="center" vertical="center" wrapText="1"/>
    </xf>
    <xf numFmtId="0" fontId="13" fillId="5" borderId="33"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9" fillId="5" borderId="33" xfId="0" applyFont="1" applyFill="1" applyBorder="1" applyAlignment="1">
      <alignment horizontal="center" vertical="center" wrapText="1"/>
    </xf>
    <xf numFmtId="0" fontId="21" fillId="0" borderId="0" xfId="0" applyFont="1" applyAlignment="1">
      <alignment horizontal="center" vertical="center" shrinkToFit="1"/>
    </xf>
    <xf numFmtId="0" fontId="4" fillId="0" borderId="1" xfId="0" applyFont="1" applyBorder="1" applyAlignment="1">
      <alignment vertical="center" shrinkToFit="1"/>
    </xf>
    <xf numFmtId="9" fontId="4" fillId="2" borderId="1" xfId="2" applyFont="1" applyFill="1" applyBorder="1" applyAlignment="1">
      <alignment horizontal="center" vertical="center" shrinkToFit="1"/>
    </xf>
    <xf numFmtId="0" fontId="4" fillId="2" borderId="1" xfId="0" applyFont="1" applyFill="1" applyBorder="1" applyAlignment="1">
      <alignment horizontal="center" vertical="center" shrinkToFit="1"/>
    </xf>
    <xf numFmtId="38" fontId="4" fillId="0" borderId="1" xfId="1" applyFont="1" applyBorder="1" applyAlignment="1">
      <alignment horizontal="center" vertical="center" shrinkToFit="1"/>
    </xf>
    <xf numFmtId="38" fontId="4" fillId="5" borderId="1" xfId="1" applyFont="1" applyFill="1" applyBorder="1" applyAlignment="1">
      <alignment horizontal="center" vertical="center" shrinkToFit="1"/>
    </xf>
    <xf numFmtId="38" fontId="4" fillId="0" borderId="1" xfId="1" applyFont="1" applyFill="1" applyBorder="1" applyAlignment="1">
      <alignment horizontal="center" vertical="center" shrinkToFit="1"/>
    </xf>
    <xf numFmtId="38" fontId="4" fillId="5" borderId="24" xfId="1" applyFont="1" applyFill="1" applyBorder="1" applyAlignment="1">
      <alignment horizontal="center" vertical="center" shrinkToFit="1"/>
    </xf>
    <xf numFmtId="38" fontId="18" fillId="5" borderId="24" xfId="1" applyNumberFormat="1" applyFont="1" applyFill="1" applyBorder="1" applyAlignment="1">
      <alignment horizontal="center" vertical="center" shrinkToFit="1"/>
    </xf>
    <xf numFmtId="56" fontId="4" fillId="8" borderId="1" xfId="1" applyNumberFormat="1" applyFont="1" applyFill="1" applyBorder="1" applyAlignment="1">
      <alignment horizontal="center" vertical="center" shrinkToFit="1"/>
    </xf>
    <xf numFmtId="56" fontId="4" fillId="0" borderId="24" xfId="1" applyNumberFormat="1" applyFont="1" applyFill="1" applyBorder="1" applyAlignment="1">
      <alignment horizontal="center" vertical="center" shrinkToFit="1"/>
    </xf>
    <xf numFmtId="38" fontId="4" fillId="5" borderId="5" xfId="1" applyFont="1" applyFill="1" applyBorder="1" applyAlignment="1">
      <alignment horizontal="center" vertical="center" shrinkToFit="1"/>
    </xf>
    <xf numFmtId="40" fontId="18" fillId="0" borderId="1" xfId="1" applyNumberFormat="1" applyFont="1" applyBorder="1" applyAlignment="1">
      <alignment horizontal="center" vertical="center" shrinkToFit="1"/>
    </xf>
    <xf numFmtId="40" fontId="4" fillId="7" borderId="1" xfId="1" applyNumberFormat="1" applyFont="1" applyFill="1" applyBorder="1" applyAlignment="1">
      <alignment horizontal="center" vertical="center" shrinkToFit="1"/>
    </xf>
    <xf numFmtId="38" fontId="4" fillId="0" borderId="39" xfId="1" applyFont="1" applyBorder="1" applyAlignment="1">
      <alignment horizontal="center" vertical="center" shrinkToFit="1"/>
    </xf>
    <xf numFmtId="38" fontId="4" fillId="0" borderId="24" xfId="1" applyFont="1" applyBorder="1" applyAlignment="1">
      <alignment horizontal="center" vertical="center" shrinkToFit="1"/>
    </xf>
    <xf numFmtId="38" fontId="18" fillId="5" borderId="39" xfId="1" applyFont="1" applyFill="1" applyBorder="1" applyAlignment="1">
      <alignment horizontal="center" vertical="center" shrinkToFit="1"/>
    </xf>
    <xf numFmtId="38" fontId="4" fillId="0" borderId="23" xfId="1" applyFont="1" applyBorder="1" applyAlignment="1">
      <alignment horizontal="center" vertical="center" shrinkToFit="1"/>
    </xf>
    <xf numFmtId="38" fontId="4" fillId="0" borderId="22" xfId="1" applyFont="1" applyBorder="1" applyAlignment="1">
      <alignment horizontal="center" vertical="center" shrinkToFit="1"/>
    </xf>
    <xf numFmtId="38" fontId="0" fillId="0" borderId="4" xfId="1" applyFont="1" applyFill="1" applyBorder="1" applyAlignment="1">
      <alignment horizontal="center" vertical="center" shrinkToFit="1"/>
    </xf>
    <xf numFmtId="182" fontId="0" fillId="0" borderId="16" xfId="1" applyNumberFormat="1" applyFont="1" applyFill="1" applyBorder="1" applyAlignment="1">
      <alignment horizontal="center" vertical="center" shrinkToFit="1"/>
    </xf>
    <xf numFmtId="38" fontId="0" fillId="0" borderId="1" xfId="1" applyFont="1" applyFill="1" applyBorder="1" applyAlignment="1">
      <alignment horizontal="center" vertical="center" shrinkToFit="1"/>
    </xf>
    <xf numFmtId="38" fontId="0" fillId="2" borderId="1" xfId="1" applyFont="1" applyFill="1" applyBorder="1" applyAlignment="1">
      <alignment horizontal="center" vertical="center" shrinkToFit="1"/>
    </xf>
    <xf numFmtId="38" fontId="0" fillId="0" borderId="40" xfId="1" applyFont="1" applyBorder="1" applyAlignment="1">
      <alignment horizontal="center" vertical="center" shrinkToFit="1"/>
    </xf>
    <xf numFmtId="183" fontId="4" fillId="5" borderId="15" xfId="1" applyNumberFormat="1" applyFont="1" applyFill="1" applyBorder="1" applyAlignment="1">
      <alignment vertical="center"/>
    </xf>
    <xf numFmtId="0" fontId="4" fillId="3" borderId="41" xfId="0" applyFont="1" applyFill="1" applyBorder="1" applyAlignment="1">
      <alignment vertical="center"/>
    </xf>
    <xf numFmtId="38" fontId="4" fillId="5" borderId="41" xfId="1" applyFont="1" applyFill="1" applyBorder="1">
      <alignment vertical="center"/>
    </xf>
    <xf numFmtId="38" fontId="4" fillId="5" borderId="17" xfId="1" applyFont="1" applyFill="1" applyBorder="1">
      <alignment vertical="center"/>
    </xf>
    <xf numFmtId="183" fontId="4" fillId="5" borderId="14" xfId="1" applyNumberFormat="1" applyFont="1" applyFill="1" applyBorder="1" applyAlignment="1">
      <alignment vertical="center"/>
    </xf>
    <xf numFmtId="38" fontId="4" fillId="5" borderId="31" xfId="1" applyFont="1" applyFill="1" applyBorder="1">
      <alignment vertical="center"/>
    </xf>
    <xf numFmtId="38" fontId="18" fillId="0" borderId="39" xfId="1" applyFont="1" applyBorder="1" applyAlignment="1">
      <alignment horizontal="center" vertical="center" shrinkToFit="1"/>
    </xf>
    <xf numFmtId="38" fontId="23" fillId="0" borderId="1" xfId="1" applyFont="1" applyBorder="1" applyAlignment="1">
      <alignment horizontal="center" vertical="center" shrinkToFit="1"/>
    </xf>
    <xf numFmtId="38" fontId="23" fillId="0" borderId="22" xfId="1" applyFont="1" applyBorder="1" applyAlignment="1">
      <alignment horizontal="center" vertical="center" shrinkToFit="1"/>
    </xf>
    <xf numFmtId="38" fontId="24" fillId="0" borderId="4" xfId="1" applyFont="1" applyFill="1" applyBorder="1" applyAlignment="1">
      <alignment horizontal="center" vertical="center" shrinkToFit="1"/>
    </xf>
    <xf numFmtId="182" fontId="25" fillId="0" borderId="16" xfId="1" applyNumberFormat="1" applyFont="1" applyFill="1" applyBorder="1" applyAlignment="1">
      <alignment horizontal="center" vertical="center" shrinkToFit="1"/>
    </xf>
    <xf numFmtId="38" fontId="25" fillId="0" borderId="1" xfId="1" applyFont="1" applyFill="1" applyBorder="1" applyAlignment="1">
      <alignment horizontal="center" vertical="center" shrinkToFit="1"/>
    </xf>
    <xf numFmtId="38" fontId="25" fillId="2" borderId="1" xfId="1" applyFont="1" applyFill="1" applyBorder="1" applyAlignment="1">
      <alignment horizontal="center" vertical="center" shrinkToFit="1"/>
    </xf>
    <xf numFmtId="38" fontId="24" fillId="0" borderId="1" xfId="1" applyFont="1" applyFill="1" applyBorder="1" applyAlignment="1">
      <alignment horizontal="center" vertical="center" shrinkToFit="1"/>
    </xf>
    <xf numFmtId="38" fontId="25" fillId="0" borderId="40" xfId="1" applyFont="1" applyBorder="1" applyAlignment="1">
      <alignment horizontal="center" vertical="center" shrinkToFit="1"/>
    </xf>
    <xf numFmtId="38" fontId="4" fillId="5" borderId="1" xfId="1" applyFont="1" applyFill="1" applyBorder="1">
      <alignment vertical="center"/>
    </xf>
    <xf numFmtId="0" fontId="4" fillId="0" borderId="1" xfId="0" applyFont="1" applyFill="1" applyBorder="1" applyAlignment="1">
      <alignment vertical="center" shrinkToFit="1"/>
    </xf>
    <xf numFmtId="0" fontId="18"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1" xfId="0" applyFont="1" applyBorder="1" applyAlignment="1">
      <alignment horizontal="left" vertical="center" shrinkToFit="1"/>
    </xf>
    <xf numFmtId="38" fontId="18" fillId="5" borderId="1" xfId="1" applyNumberFormat="1" applyFont="1" applyFill="1" applyBorder="1" applyAlignment="1">
      <alignment horizontal="center" vertical="center" shrinkToFit="1"/>
    </xf>
    <xf numFmtId="38" fontId="4" fillId="5" borderId="19" xfId="1" applyFont="1" applyFill="1" applyBorder="1" applyAlignment="1">
      <alignment horizontal="center" vertical="center" shrinkToFit="1"/>
    </xf>
    <xf numFmtId="38" fontId="4" fillId="5" borderId="20" xfId="1" applyFont="1" applyFill="1" applyBorder="1" applyAlignment="1">
      <alignment horizontal="center" vertical="center" shrinkToFit="1"/>
    </xf>
    <xf numFmtId="40" fontId="18" fillId="0" borderId="19" xfId="1" applyNumberFormat="1" applyFont="1" applyBorder="1" applyAlignment="1">
      <alignment horizontal="center" vertical="center" shrinkToFit="1"/>
    </xf>
    <xf numFmtId="40" fontId="4" fillId="7" borderId="19" xfId="1" applyNumberFormat="1" applyFont="1" applyFill="1" applyBorder="1" applyAlignment="1">
      <alignment horizontal="center" vertical="center" shrinkToFit="1"/>
    </xf>
    <xf numFmtId="38" fontId="18" fillId="0" borderId="29" xfId="1" applyFont="1" applyBorder="1" applyAlignment="1">
      <alignment horizontal="center" vertical="center" shrinkToFit="1"/>
    </xf>
    <xf numFmtId="38" fontId="4" fillId="0" borderId="42" xfId="1" applyFont="1" applyBorder="1" applyAlignment="1">
      <alignment horizontal="center" vertical="center" shrinkToFit="1"/>
    </xf>
    <xf numFmtId="38" fontId="18" fillId="5" borderId="29" xfId="1" applyFont="1" applyFill="1" applyBorder="1" applyAlignment="1">
      <alignment horizontal="center" vertical="center" shrinkToFit="1"/>
    </xf>
    <xf numFmtId="38" fontId="4" fillId="0" borderId="30" xfId="1" applyFont="1" applyBorder="1" applyAlignment="1">
      <alignment horizontal="center" vertical="center" shrinkToFit="1"/>
    </xf>
    <xf numFmtId="38" fontId="4" fillId="0" borderId="19" xfId="1" applyFont="1" applyBorder="1" applyAlignment="1">
      <alignment horizontal="center" vertical="center" shrinkToFit="1"/>
    </xf>
    <xf numFmtId="38" fontId="4" fillId="0" borderId="28" xfId="1" applyFont="1" applyBorder="1" applyAlignment="1">
      <alignment horizontal="center" vertical="center" shrinkToFit="1"/>
    </xf>
    <xf numFmtId="0" fontId="11" fillId="0" borderId="1" xfId="0" applyFont="1" applyBorder="1" applyAlignment="1">
      <alignment horizontal="center" vertical="center" shrinkToFit="1"/>
    </xf>
    <xf numFmtId="40" fontId="18" fillId="0" borderId="41" xfId="1" applyNumberFormat="1" applyFont="1" applyBorder="1" applyAlignment="1">
      <alignment horizontal="center" vertical="center" shrinkToFit="1"/>
    </xf>
    <xf numFmtId="40" fontId="4" fillId="7" borderId="41" xfId="1" applyNumberFormat="1" applyFont="1" applyFill="1" applyBorder="1" applyAlignment="1">
      <alignment horizontal="center" vertical="center" shrinkToFit="1"/>
    </xf>
    <xf numFmtId="38" fontId="4" fillId="0" borderId="41" xfId="1" applyFont="1" applyBorder="1" applyAlignment="1">
      <alignment horizontal="center" vertical="center" shrinkToFit="1"/>
    </xf>
    <xf numFmtId="38" fontId="4" fillId="5" borderId="33" xfId="1" applyFont="1" applyFill="1" applyBorder="1">
      <alignment vertical="center"/>
    </xf>
    <xf numFmtId="0" fontId="4" fillId="9" borderId="43" xfId="0" applyFont="1" applyFill="1" applyBorder="1" applyAlignment="1">
      <alignment horizontal="center" vertical="center" shrinkToFit="1"/>
    </xf>
    <xf numFmtId="38" fontId="18" fillId="9" borderId="43" xfId="0" applyNumberFormat="1" applyFont="1" applyFill="1" applyBorder="1" applyAlignment="1">
      <alignment horizontal="center" vertical="center" shrinkToFit="1"/>
    </xf>
    <xf numFmtId="38" fontId="18" fillId="9" borderId="44" xfId="0" applyNumberFormat="1" applyFont="1" applyFill="1" applyBorder="1" applyAlignment="1">
      <alignment horizontal="center" vertical="center" shrinkToFit="1"/>
    </xf>
    <xf numFmtId="38" fontId="4" fillId="9" borderId="43" xfId="0" applyNumberFormat="1" applyFont="1" applyFill="1" applyBorder="1" applyAlignment="1">
      <alignment horizontal="center" vertical="center" shrinkToFit="1"/>
    </xf>
    <xf numFmtId="38" fontId="4" fillId="9" borderId="45" xfId="0" applyNumberFormat="1" applyFont="1" applyFill="1" applyBorder="1" applyAlignment="1">
      <alignment horizontal="center" vertical="center" shrinkToFit="1"/>
    </xf>
    <xf numFmtId="38" fontId="26" fillId="0" borderId="46" xfId="1" applyFont="1" applyFill="1" applyBorder="1" applyAlignment="1">
      <alignment horizontal="center" vertical="center" shrinkToFit="1"/>
    </xf>
    <xf numFmtId="182" fontId="26" fillId="0" borderId="43" xfId="1" applyNumberFormat="1" applyFont="1" applyFill="1" applyBorder="1" applyAlignment="1">
      <alignment horizontal="center" vertical="center" shrinkToFit="1"/>
    </xf>
    <xf numFmtId="38" fontId="26" fillId="0" borderId="43" xfId="1" applyFont="1" applyFill="1" applyBorder="1" applyAlignment="1">
      <alignment horizontal="center" vertical="center" shrinkToFit="1"/>
    </xf>
    <xf numFmtId="38" fontId="26" fillId="0" borderId="44" xfId="1" applyFont="1" applyFill="1" applyBorder="1" applyAlignment="1">
      <alignment horizontal="center" vertical="center" shrinkToFit="1"/>
    </xf>
    <xf numFmtId="40" fontId="0" fillId="9" borderId="47" xfId="1" applyNumberFormat="1" applyFont="1" applyFill="1" applyBorder="1" applyAlignment="1">
      <alignment horizontal="center" vertical="center" shrinkToFit="1"/>
    </xf>
    <xf numFmtId="186" fontId="4" fillId="5" borderId="48" xfId="0" applyNumberFormat="1" applyFont="1" applyFill="1" applyBorder="1" applyAlignment="1">
      <alignment vertical="center"/>
    </xf>
    <xf numFmtId="38" fontId="8" fillId="5" borderId="49" xfId="1" applyFont="1" applyFill="1" applyBorder="1">
      <alignment vertical="center"/>
    </xf>
    <xf numFmtId="38" fontId="8" fillId="5" borderId="50" xfId="1" applyFont="1" applyFill="1" applyBorder="1">
      <alignment vertical="center"/>
    </xf>
    <xf numFmtId="38" fontId="8" fillId="5" borderId="51" xfId="1" applyFont="1" applyFill="1" applyBorder="1">
      <alignment vertical="center"/>
    </xf>
    <xf numFmtId="186" fontId="4" fillId="5" borderId="52" xfId="0" applyNumberFormat="1" applyFont="1" applyFill="1" applyBorder="1" applyAlignment="1">
      <alignment vertical="center"/>
    </xf>
    <xf numFmtId="38" fontId="8" fillId="5" borderId="53" xfId="1" applyFont="1" applyFill="1" applyBorder="1">
      <alignment vertical="center"/>
    </xf>
    <xf numFmtId="38" fontId="8" fillId="5" borderId="41" xfId="1" applyFont="1" applyFill="1" applyBorder="1">
      <alignment vertical="center"/>
    </xf>
    <xf numFmtId="0" fontId="0" fillId="9" borderId="0" xfId="0" applyFill="1" applyAlignment="1">
      <alignment horizontal="center" vertical="center" shrinkToFit="1"/>
    </xf>
    <xf numFmtId="0" fontId="4" fillId="0" borderId="54"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1" xfId="0" applyFont="1" applyBorder="1" applyAlignment="1">
      <alignment horizontal="center" vertical="center"/>
    </xf>
    <xf numFmtId="0" fontId="4" fillId="0" borderId="9" xfId="0" applyFont="1" applyBorder="1" applyAlignment="1">
      <alignment horizontal="center" vertical="center" shrinkToFit="1"/>
    </xf>
    <xf numFmtId="0" fontId="4" fillId="0" borderId="0" xfId="0" applyFont="1" applyFill="1" applyBorder="1" applyAlignment="1">
      <alignment horizontal="center" vertical="center" shrinkToFit="1"/>
    </xf>
    <xf numFmtId="38" fontId="4" fillId="0" borderId="0" xfId="0" applyNumberFormat="1" applyFont="1" applyAlignment="1">
      <alignment horizontal="center" vertical="center" shrinkToFit="1"/>
    </xf>
    <xf numFmtId="0" fontId="4" fillId="8" borderId="1" xfId="0" applyFont="1" applyFill="1" applyBorder="1" applyAlignment="1">
      <alignment vertical="center" shrinkToFit="1"/>
    </xf>
    <xf numFmtId="0" fontId="4" fillId="8" borderId="0" xfId="0" applyFont="1" applyFill="1" applyBorder="1" applyAlignment="1">
      <alignment vertical="center" shrinkToFit="1"/>
    </xf>
    <xf numFmtId="0" fontId="0" fillId="8" borderId="0" xfId="0" applyFill="1" applyAlignment="1">
      <alignment horizontal="center" vertical="center" shrinkToFit="1"/>
    </xf>
    <xf numFmtId="187" fontId="4" fillId="8" borderId="1" xfId="1" applyNumberFormat="1" applyFont="1" applyFill="1" applyBorder="1" applyAlignment="1">
      <alignment vertical="center" shrinkToFit="1"/>
    </xf>
    <xf numFmtId="0" fontId="4" fillId="8" borderId="0" xfId="0" applyFont="1" applyFill="1" applyAlignment="1">
      <alignment horizontal="center" vertical="center" shrinkToFit="1"/>
    </xf>
    <xf numFmtId="187" fontId="4" fillId="8" borderId="19" xfId="1" applyNumberFormat="1" applyFont="1" applyFill="1" applyBorder="1" applyAlignment="1">
      <alignment vertical="center"/>
    </xf>
    <xf numFmtId="0" fontId="4" fillId="8" borderId="1" xfId="0" applyFont="1" applyFill="1" applyBorder="1" applyAlignment="1">
      <alignment horizontal="center" vertical="center" shrinkToFit="1"/>
    </xf>
    <xf numFmtId="188" fontId="4" fillId="8" borderId="1" xfId="0" applyNumberFormat="1" applyFont="1" applyFill="1" applyBorder="1" applyAlignment="1">
      <alignment horizontal="center" vertical="center" shrinkToFit="1"/>
    </xf>
    <xf numFmtId="188" fontId="0" fillId="5" borderId="0" xfId="0" applyNumberFormat="1" applyFill="1" applyAlignment="1">
      <alignment horizontal="center" vertical="center" shrinkToFit="1"/>
    </xf>
    <xf numFmtId="9" fontId="0" fillId="5" borderId="0" xfId="0" applyNumberFormat="1" applyFill="1" applyAlignment="1">
      <alignment horizontal="center" vertical="center" shrinkToFit="1"/>
    </xf>
    <xf numFmtId="9" fontId="0" fillId="0" borderId="0" xfId="0" applyNumberFormat="1" applyFill="1" applyAlignment="1">
      <alignment horizontal="center" vertical="center" shrinkToFit="1"/>
    </xf>
    <xf numFmtId="188" fontId="0" fillId="0" borderId="0" xfId="0" applyNumberFormat="1" applyFill="1" applyAlignment="1">
      <alignment horizontal="center" vertical="center" shrinkToFit="1"/>
    </xf>
    <xf numFmtId="188" fontId="0" fillId="0" borderId="0" xfId="0" applyNumberFormat="1" applyAlignment="1">
      <alignment horizontal="center" vertical="center" shrinkToFit="1"/>
    </xf>
    <xf numFmtId="0" fontId="0" fillId="0" borderId="0" xfId="0" applyAlignment="1">
      <alignment horizontal="right" vertical="center" shrinkToFit="1"/>
    </xf>
    <xf numFmtId="0" fontId="4" fillId="3" borderId="1" xfId="0" applyFont="1" applyFill="1" applyBorder="1" applyAlignment="1">
      <alignment vertical="center"/>
    </xf>
    <xf numFmtId="9" fontId="4" fillId="0" borderId="27" xfId="2" applyFont="1" applyFill="1" applyBorder="1" applyAlignment="1">
      <alignment horizontal="center" vertical="center" shrinkToFit="1"/>
    </xf>
    <xf numFmtId="183" fontId="4" fillId="0" borderId="27" xfId="1" applyNumberFormat="1" applyFont="1" applyFill="1" applyBorder="1" applyAlignment="1">
      <alignment horizontal="center" vertical="center" shrinkToFit="1"/>
    </xf>
    <xf numFmtId="38" fontId="4" fillId="5" borderId="27" xfId="1" applyFont="1" applyFill="1" applyBorder="1" applyAlignment="1">
      <alignment horizontal="center" vertical="center" shrinkToFit="1"/>
    </xf>
    <xf numFmtId="38" fontId="4" fillId="5" borderId="3" xfId="1" applyFont="1" applyFill="1" applyBorder="1" applyAlignment="1">
      <alignment horizontal="center" vertical="center" shrinkToFit="1"/>
    </xf>
    <xf numFmtId="38" fontId="4" fillId="0" borderId="0" xfId="1" applyFont="1" applyFill="1" applyBorder="1" applyAlignment="1">
      <alignment horizontal="center" vertical="center" shrinkToFit="1"/>
    </xf>
    <xf numFmtId="0" fontId="21" fillId="0" borderId="0" xfId="0" applyFont="1" applyAlignment="1">
      <alignment vertical="center"/>
    </xf>
    <xf numFmtId="0" fontId="4" fillId="0" borderId="30" xfId="0" applyFont="1" applyBorder="1" applyAlignment="1">
      <alignment horizontal="left" vertical="center"/>
    </xf>
    <xf numFmtId="0" fontId="4" fillId="0" borderId="42" xfId="0" applyFont="1" applyBorder="1" applyAlignment="1">
      <alignment horizontal="left" vertical="center"/>
    </xf>
    <xf numFmtId="0" fontId="4" fillId="0" borderId="1" xfId="0" applyFont="1" applyBorder="1" applyAlignment="1">
      <alignment horizontal="left" vertical="center"/>
    </xf>
    <xf numFmtId="0" fontId="29" fillId="0" borderId="1" xfId="0" applyFont="1" applyBorder="1" applyAlignment="1">
      <alignment horizontal="center" vertical="center" wrapText="1" shrinkToFit="1"/>
    </xf>
    <xf numFmtId="0" fontId="4" fillId="0" borderId="22" xfId="0" applyFont="1" applyBorder="1" applyAlignment="1">
      <alignment horizontal="left" vertical="center"/>
    </xf>
    <xf numFmtId="9" fontId="4" fillId="5" borderId="55" xfId="2" applyFont="1" applyFill="1" applyBorder="1" applyAlignment="1">
      <alignment horizontal="center" vertical="center" shrinkToFit="1"/>
    </xf>
    <xf numFmtId="189" fontId="4" fillId="5" borderId="2" xfId="0" applyNumberFormat="1" applyFont="1" applyFill="1" applyBorder="1" applyAlignment="1">
      <alignment horizontal="right" vertical="center" shrinkToFit="1"/>
    </xf>
    <xf numFmtId="38" fontId="4" fillId="5" borderId="12" xfId="1" applyFont="1" applyFill="1" applyBorder="1" applyAlignment="1">
      <alignment horizontal="center" vertical="center" shrinkToFit="1"/>
    </xf>
    <xf numFmtId="0" fontId="4" fillId="2" borderId="1" xfId="0" applyFont="1" applyFill="1" applyBorder="1" applyAlignment="1">
      <alignment vertical="center"/>
    </xf>
    <xf numFmtId="9" fontId="4" fillId="0" borderId="1" xfId="2" applyFont="1" applyFill="1" applyBorder="1" applyAlignment="1">
      <alignment horizontal="center" vertical="center" shrinkToFit="1"/>
    </xf>
    <xf numFmtId="183" fontId="4" fillId="0" borderId="1" xfId="1" applyNumberFormat="1" applyFont="1" applyFill="1" applyBorder="1" applyAlignment="1">
      <alignment horizontal="center" vertical="center" shrinkToFit="1"/>
    </xf>
    <xf numFmtId="9" fontId="4" fillId="0" borderId="1" xfId="3" applyNumberFormat="1" applyFont="1" applyBorder="1" applyAlignment="1">
      <alignment horizontal="right" vertical="center"/>
    </xf>
    <xf numFmtId="0" fontId="4" fillId="0" borderId="0" xfId="0" applyFont="1" applyBorder="1" applyAlignment="1">
      <alignment horizontal="center" vertical="center" shrinkToFit="1"/>
    </xf>
    <xf numFmtId="0" fontId="4" fillId="0" borderId="21" xfId="0" applyFont="1" applyBorder="1" applyAlignment="1">
      <alignment horizontal="center" vertical="center" shrinkToFit="1"/>
    </xf>
    <xf numFmtId="0" fontId="30" fillId="0" borderId="0" xfId="0" applyFont="1" applyAlignment="1">
      <alignment horizontal="center" vertical="center" shrinkToFit="1"/>
    </xf>
    <xf numFmtId="189" fontId="4" fillId="5" borderId="4" xfId="0" applyNumberFormat="1" applyFont="1" applyFill="1" applyBorder="1" applyAlignment="1">
      <alignment horizontal="right" vertical="center" shrinkToFit="1"/>
    </xf>
    <xf numFmtId="38" fontId="4" fillId="5" borderId="22" xfId="1" applyFont="1" applyFill="1" applyBorder="1" applyAlignment="1">
      <alignment horizontal="center" vertical="center" shrinkToFit="1"/>
    </xf>
    <xf numFmtId="38" fontId="4" fillId="5" borderId="4" xfId="1" applyFont="1" applyFill="1" applyBorder="1" applyAlignment="1">
      <alignment horizontal="center" vertical="center" shrinkToFit="1"/>
    </xf>
    <xf numFmtId="0" fontId="4" fillId="5" borderId="1" xfId="0" applyFont="1" applyFill="1" applyBorder="1" applyAlignment="1">
      <alignment vertical="center"/>
    </xf>
    <xf numFmtId="0" fontId="4" fillId="0" borderId="1" xfId="3" applyFont="1" applyBorder="1" applyAlignment="1">
      <alignment horizontal="center" vertical="center" shrinkToFit="1"/>
    </xf>
    <xf numFmtId="0" fontId="0" fillId="0" borderId="1" xfId="0" applyBorder="1" applyAlignment="1">
      <alignment vertical="center"/>
    </xf>
    <xf numFmtId="190" fontId="0" fillId="0" borderId="1" xfId="0" applyNumberFormat="1" applyBorder="1" applyAlignment="1">
      <alignment vertical="center"/>
    </xf>
    <xf numFmtId="9" fontId="31" fillId="0" borderId="0" xfId="2" applyFont="1" applyAlignment="1">
      <alignment horizontal="right" vertical="center" shrinkToFit="1"/>
    </xf>
    <xf numFmtId="0" fontId="4" fillId="0" borderId="57" xfId="0" applyFont="1" applyBorder="1" applyAlignment="1">
      <alignment horizontal="center" vertical="center" shrinkToFit="1"/>
    </xf>
    <xf numFmtId="38" fontId="4" fillId="5" borderId="57" xfId="0" applyNumberFormat="1" applyFont="1" applyFill="1" applyBorder="1" applyAlignment="1">
      <alignment horizontal="center" vertical="center" shrinkToFit="1"/>
    </xf>
    <xf numFmtId="38" fontId="4" fillId="5" borderId="58" xfId="0" applyNumberFormat="1" applyFont="1" applyFill="1" applyBorder="1" applyAlignment="1">
      <alignment horizontal="center" vertical="center" shrinkToFit="1"/>
    </xf>
    <xf numFmtId="38" fontId="4" fillId="0" borderId="0" xfId="0" applyNumberFormat="1" applyFont="1" applyFill="1" applyBorder="1" applyAlignment="1">
      <alignment horizontal="center" vertical="center" shrinkToFit="1"/>
    </xf>
    <xf numFmtId="191" fontId="0" fillId="0" borderId="1" xfId="0" applyNumberFormat="1" applyBorder="1" applyAlignment="1">
      <alignment vertical="center"/>
    </xf>
    <xf numFmtId="0" fontId="4" fillId="0" borderId="33" xfId="0" applyFont="1" applyBorder="1" applyAlignment="1">
      <alignment horizontal="center" vertical="center" shrinkToFit="1"/>
    </xf>
    <xf numFmtId="38" fontId="4" fillId="5" borderId="33" xfId="1" applyFont="1" applyFill="1" applyBorder="1" applyAlignment="1">
      <alignment horizontal="center" vertical="center" shrinkToFit="1"/>
    </xf>
    <xf numFmtId="189" fontId="4" fillId="10" borderId="4" xfId="0" applyNumberFormat="1" applyFont="1" applyFill="1" applyBorder="1" applyAlignment="1">
      <alignment horizontal="right" vertical="center" shrinkToFit="1"/>
    </xf>
    <xf numFmtId="38" fontId="4" fillId="10" borderId="57" xfId="0" applyNumberFormat="1" applyFont="1" applyFill="1" applyBorder="1" applyAlignment="1">
      <alignment horizontal="center" vertical="center" shrinkToFit="1"/>
    </xf>
    <xf numFmtId="38" fontId="4" fillId="10" borderId="59" xfId="0" applyNumberFormat="1" applyFont="1" applyFill="1" applyBorder="1" applyAlignment="1">
      <alignment horizontal="center" vertical="center" shrinkToFit="1"/>
    </xf>
    <xf numFmtId="192" fontId="0" fillId="0" borderId="1" xfId="0" applyNumberFormat="1" applyBorder="1" applyAlignment="1">
      <alignment vertical="center"/>
    </xf>
    <xf numFmtId="0" fontId="4" fillId="0" borderId="41" xfId="0" applyFont="1" applyBorder="1" applyAlignment="1">
      <alignment horizontal="center" vertical="center" shrinkToFit="1"/>
    </xf>
    <xf numFmtId="38" fontId="4" fillId="5" borderId="41" xfId="0" applyNumberFormat="1" applyFont="1" applyFill="1" applyBorder="1" applyAlignment="1">
      <alignment horizontal="center" vertical="center" shrinkToFit="1"/>
    </xf>
    <xf numFmtId="0" fontId="31" fillId="0" borderId="0" xfId="0" applyFont="1" applyAlignment="1">
      <alignment horizontal="right" vertical="center" shrinkToFit="1"/>
    </xf>
    <xf numFmtId="0" fontId="32" fillId="0" borderId="0" xfId="0" applyFont="1" applyAlignment="1">
      <alignment vertical="center"/>
    </xf>
    <xf numFmtId="189" fontId="4" fillId="10" borderId="56" xfId="0" applyNumberFormat="1" applyFont="1" applyFill="1" applyBorder="1" applyAlignment="1">
      <alignment horizontal="right" vertical="center" shrinkToFit="1"/>
    </xf>
    <xf numFmtId="0" fontId="11" fillId="0" borderId="0" xfId="0" applyFont="1" applyAlignment="1">
      <alignment vertical="center"/>
    </xf>
    <xf numFmtId="189" fontId="4" fillId="5" borderId="60" xfId="0" applyNumberFormat="1" applyFont="1" applyFill="1" applyBorder="1" applyAlignment="1">
      <alignment horizontal="right" vertical="center" shrinkToFit="1"/>
    </xf>
    <xf numFmtId="38" fontId="4" fillId="5" borderId="41" xfId="1" applyFont="1" applyFill="1" applyBorder="1" applyAlignment="1">
      <alignment horizontal="center" vertical="center" shrinkToFit="1"/>
    </xf>
    <xf numFmtId="38" fontId="4" fillId="5" borderId="17" xfId="1" applyFont="1" applyFill="1" applyBorder="1" applyAlignment="1">
      <alignment horizontal="center" vertical="center" shrinkToFit="1"/>
    </xf>
    <xf numFmtId="9" fontId="4" fillId="0" borderId="41" xfId="2" applyFont="1" applyFill="1" applyBorder="1" applyAlignment="1">
      <alignment horizontal="center" vertical="center" shrinkToFit="1"/>
    </xf>
    <xf numFmtId="183" fontId="4" fillId="0" borderId="41" xfId="1" applyNumberFormat="1" applyFont="1" applyFill="1" applyBorder="1" applyAlignment="1">
      <alignment horizontal="center" vertical="center" shrinkToFit="1"/>
    </xf>
    <xf numFmtId="38" fontId="4" fillId="5" borderId="31" xfId="1" applyFont="1" applyFill="1" applyBorder="1" applyAlignment="1">
      <alignment horizontal="center" vertical="center" shrinkToFit="1"/>
    </xf>
    <xf numFmtId="38" fontId="4" fillId="5" borderId="33" xfId="0" applyNumberFormat="1" applyFont="1" applyFill="1" applyBorder="1" applyAlignment="1">
      <alignment horizontal="center" vertical="center" shrinkToFit="1"/>
    </xf>
    <xf numFmtId="38" fontId="4" fillId="5" borderId="36" xfId="0" applyNumberFormat="1" applyFont="1" applyFill="1" applyBorder="1" applyAlignment="1">
      <alignment horizontal="center" vertical="center" shrinkToFit="1"/>
    </xf>
    <xf numFmtId="189" fontId="4" fillId="10" borderId="61" xfId="0" applyNumberFormat="1" applyFont="1" applyFill="1" applyBorder="1" applyAlignment="1">
      <alignment horizontal="right" vertical="center" shrinkToFit="1"/>
    </xf>
    <xf numFmtId="38" fontId="4" fillId="10" borderId="33" xfId="0" applyNumberFormat="1" applyFont="1" applyFill="1" applyBorder="1" applyAlignment="1">
      <alignment horizontal="center" vertical="center" shrinkToFit="1"/>
    </xf>
    <xf numFmtId="38" fontId="4" fillId="10" borderId="34" xfId="0" applyNumberFormat="1" applyFont="1" applyFill="1" applyBorder="1" applyAlignment="1">
      <alignment horizontal="center" vertical="center" shrinkToFit="1"/>
    </xf>
    <xf numFmtId="0" fontId="4" fillId="0" borderId="62" xfId="0" applyFont="1" applyBorder="1" applyAlignment="1">
      <alignment horizontal="center" vertical="center" shrinkToFit="1"/>
    </xf>
    <xf numFmtId="9" fontId="4" fillId="0" borderId="63" xfId="0" applyNumberFormat="1" applyFont="1" applyBorder="1" applyAlignment="1">
      <alignment horizontal="center" vertical="center" shrinkToFit="1"/>
    </xf>
    <xf numFmtId="38" fontId="4" fillId="5" borderId="63" xfId="0" applyNumberFormat="1" applyFont="1" applyFill="1" applyBorder="1" applyAlignment="1">
      <alignment horizontal="center" vertical="center" shrinkToFit="1"/>
    </xf>
    <xf numFmtId="38" fontId="4" fillId="5" borderId="64" xfId="0" applyNumberFormat="1" applyFont="1" applyFill="1" applyBorder="1" applyAlignment="1">
      <alignment horizontal="center" vertical="center" shrinkToFit="1"/>
    </xf>
    <xf numFmtId="189" fontId="4" fillId="11" borderId="62" xfId="0" applyNumberFormat="1" applyFont="1" applyFill="1" applyBorder="1" applyAlignment="1">
      <alignment horizontal="right" vertical="center" shrinkToFit="1"/>
    </xf>
    <xf numFmtId="38" fontId="4" fillId="11" borderId="63" xfId="0" applyNumberFormat="1" applyFont="1" applyFill="1" applyBorder="1" applyAlignment="1">
      <alignment horizontal="center" vertical="center" shrinkToFit="1"/>
    </xf>
    <xf numFmtId="38" fontId="4" fillId="11" borderId="65" xfId="0" applyNumberFormat="1" applyFont="1" applyFill="1" applyBorder="1" applyAlignment="1">
      <alignment horizontal="center" vertical="center" shrinkToFit="1"/>
    </xf>
    <xf numFmtId="0" fontId="4" fillId="0" borderId="0" xfId="0" applyFont="1" applyAlignment="1">
      <alignment horizontal="right" vertical="center" shrinkToFit="1"/>
    </xf>
    <xf numFmtId="0" fontId="33" fillId="0" borderId="0" xfId="0" applyFont="1" applyAlignment="1">
      <alignment horizontal="right" vertical="center" shrinkToFit="1"/>
    </xf>
    <xf numFmtId="38" fontId="33" fillId="0" borderId="0" xfId="0" applyNumberFormat="1" applyFont="1" applyAlignment="1">
      <alignment horizontal="right" vertical="center" shrinkToFit="1"/>
    </xf>
    <xf numFmtId="38" fontId="4" fillId="0" borderId="0" xfId="0" applyNumberFormat="1" applyFont="1" applyAlignment="1">
      <alignment horizontal="right" vertical="center" shrinkToFit="1"/>
    </xf>
    <xf numFmtId="9" fontId="33" fillId="0" borderId="0" xfId="2" applyFont="1" applyAlignment="1">
      <alignment horizontal="right" vertical="center" shrinkToFit="1"/>
    </xf>
    <xf numFmtId="0" fontId="33" fillId="0" borderId="0" xfId="0" applyFont="1" applyAlignment="1">
      <alignment horizontal="center" vertical="center" shrinkToFit="1"/>
    </xf>
    <xf numFmtId="38" fontId="33" fillId="0" borderId="0" xfId="1" applyFont="1" applyAlignment="1">
      <alignment vertical="center" shrinkToFit="1"/>
    </xf>
    <xf numFmtId="38" fontId="4" fillId="0" borderId="0" xfId="1" applyFont="1" applyAlignment="1">
      <alignment vertical="center" shrinkToFit="1"/>
    </xf>
    <xf numFmtId="0" fontId="4" fillId="0" borderId="1" xfId="0" applyFont="1" applyFill="1" applyBorder="1" applyAlignment="1">
      <alignment horizontal="center" vertical="center" shrinkToFit="1"/>
    </xf>
    <xf numFmtId="38" fontId="4" fillId="0" borderId="28" xfId="1"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9" xfId="0" applyFont="1" applyBorder="1" applyAlignment="1">
      <alignment horizontal="center" vertical="center" wrapText="1" shrinkToFit="1"/>
    </xf>
    <xf numFmtId="0" fontId="13" fillId="5" borderId="29" xfId="0" applyFont="1" applyFill="1" applyBorder="1" applyAlignment="1">
      <alignment horizontal="center" vertical="center" wrapText="1" shrinkToFit="1"/>
    </xf>
    <xf numFmtId="0" fontId="13" fillId="0" borderId="1" xfId="0" applyFont="1" applyBorder="1" applyAlignment="1">
      <alignment horizontal="center" vertical="center" wrapText="1" shrinkToFit="1"/>
    </xf>
    <xf numFmtId="0" fontId="13" fillId="0" borderId="22" xfId="0" applyFont="1" applyBorder="1" applyAlignment="1">
      <alignment horizontal="center" vertical="center" shrinkToFit="1"/>
    </xf>
    <xf numFmtId="9" fontId="21" fillId="0" borderId="0" xfId="0" applyNumberFormat="1" applyFont="1" applyAlignment="1">
      <alignment vertical="center"/>
    </xf>
    <xf numFmtId="9" fontId="21" fillId="0" borderId="0" xfId="0" applyNumberFormat="1" applyFont="1" applyBorder="1" applyAlignment="1">
      <alignment vertical="center"/>
    </xf>
    <xf numFmtId="0" fontId="21" fillId="0" borderId="27" xfId="0" applyFont="1" applyBorder="1" applyAlignment="1">
      <alignment vertical="center" shrinkToFit="1"/>
    </xf>
    <xf numFmtId="176" fontId="35" fillId="0" borderId="12" xfId="0" applyNumberFormat="1" applyFont="1" applyFill="1" applyBorder="1" applyAlignment="1">
      <alignment vertical="center"/>
    </xf>
    <xf numFmtId="176" fontId="35" fillId="0" borderId="13" xfId="0" applyNumberFormat="1" applyFont="1" applyFill="1" applyBorder="1" applyAlignment="1">
      <alignment vertical="center"/>
    </xf>
    <xf numFmtId="0" fontId="21" fillId="0" borderId="1" xfId="0" applyFont="1" applyBorder="1" applyAlignment="1">
      <alignment vertical="center" shrinkToFit="1"/>
    </xf>
    <xf numFmtId="176" fontId="35" fillId="0" borderId="22" xfId="0" applyNumberFormat="1" applyFont="1" applyFill="1" applyBorder="1" applyAlignment="1">
      <alignment vertical="center"/>
    </xf>
    <xf numFmtId="176" fontId="35" fillId="0" borderId="25" xfId="0" applyNumberFormat="1" applyFont="1" applyFill="1" applyBorder="1" applyAlignment="1">
      <alignment vertical="center"/>
    </xf>
    <xf numFmtId="177" fontId="35" fillId="0" borderId="22" xfId="0" applyNumberFormat="1" applyFont="1" applyFill="1" applyBorder="1" applyAlignment="1">
      <alignment vertical="center"/>
    </xf>
    <xf numFmtId="177" fontId="35" fillId="0" borderId="25" xfId="0" applyNumberFormat="1" applyFont="1" applyFill="1" applyBorder="1" applyAlignment="1">
      <alignment vertical="center"/>
    </xf>
    <xf numFmtId="0" fontId="21" fillId="0" borderId="57" xfId="0" applyFont="1" applyBorder="1" applyAlignment="1">
      <alignment vertical="center" shrinkToFit="1"/>
    </xf>
    <xf numFmtId="178" fontId="35" fillId="0" borderId="59" xfId="0" applyNumberFormat="1" applyFont="1" applyFill="1" applyBorder="1" applyAlignment="1">
      <alignment vertical="center"/>
    </xf>
    <xf numFmtId="178" fontId="35" fillId="0" borderId="67" xfId="0" applyNumberFormat="1" applyFont="1" applyFill="1" applyBorder="1" applyAlignment="1">
      <alignment vertical="center"/>
    </xf>
    <xf numFmtId="0" fontId="36" fillId="0" borderId="0" xfId="0" applyFont="1" applyFill="1" applyBorder="1" applyAlignment="1">
      <alignment vertical="center" shrinkToFit="1"/>
    </xf>
    <xf numFmtId="0" fontId="21" fillId="0" borderId="0" xfId="0" applyFont="1" applyFill="1" applyAlignment="1">
      <alignment vertical="center"/>
    </xf>
    <xf numFmtId="9" fontId="21" fillId="0" borderId="0" xfId="0" applyNumberFormat="1" applyFont="1" applyFill="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vertical="center" shrinkToFit="1"/>
    </xf>
    <xf numFmtId="55" fontId="7" fillId="0" borderId="0" xfId="0" applyNumberFormat="1" applyFont="1" applyAlignment="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176" fontId="21" fillId="5" borderId="1" xfId="0" applyNumberFormat="1" applyFont="1" applyFill="1" applyBorder="1" applyAlignment="1" applyProtection="1">
      <alignment vertical="center"/>
      <protection locked="0"/>
    </xf>
    <xf numFmtId="9" fontId="21" fillId="5" borderId="68" xfId="0" applyNumberFormat="1" applyFont="1" applyFill="1" applyBorder="1" applyAlignment="1" applyProtection="1">
      <alignment horizontal="center" vertical="center"/>
      <protection locked="0"/>
    </xf>
    <xf numFmtId="9" fontId="21" fillId="0" borderId="1" xfId="0" applyNumberFormat="1" applyFont="1" applyBorder="1" applyAlignment="1">
      <alignment vertical="center"/>
    </xf>
    <xf numFmtId="0" fontId="28" fillId="0" borderId="19" xfId="3" applyFont="1" applyBorder="1" applyAlignment="1">
      <alignment horizontal="center" vertical="center" wrapText="1"/>
    </xf>
    <xf numFmtId="0" fontId="28" fillId="0" borderId="10" xfId="3" applyFont="1" applyBorder="1" applyAlignment="1">
      <alignment vertical="center" wrapText="1"/>
    </xf>
    <xf numFmtId="0" fontId="28" fillId="0" borderId="10" xfId="3" applyFont="1" applyBorder="1" applyAlignment="1">
      <alignment horizontal="center" vertical="center" wrapText="1"/>
    </xf>
    <xf numFmtId="177" fontId="21" fillId="5" borderId="1" xfId="0" applyNumberFormat="1" applyFont="1" applyFill="1" applyBorder="1" applyAlignment="1" applyProtection="1">
      <alignment vertical="center"/>
      <protection locked="0"/>
    </xf>
    <xf numFmtId="193" fontId="21" fillId="5" borderId="1" xfId="0" applyNumberFormat="1" applyFont="1" applyFill="1" applyBorder="1" applyAlignment="1" applyProtection="1">
      <alignment vertical="center"/>
      <protection locked="0"/>
    </xf>
    <xf numFmtId="0" fontId="28" fillId="0" borderId="27" xfId="3" applyFont="1" applyBorder="1" applyAlignment="1">
      <alignment vertical="center" wrapText="1"/>
    </xf>
    <xf numFmtId="0" fontId="0" fillId="0" borderId="27" xfId="0" applyBorder="1" applyAlignment="1">
      <alignment vertical="center"/>
    </xf>
    <xf numFmtId="0" fontId="37" fillId="0" borderId="3" xfId="3" applyFont="1" applyBorder="1" applyAlignment="1">
      <alignment horizontal="center" vertical="center" wrapText="1"/>
    </xf>
    <xf numFmtId="178" fontId="21" fillId="5" borderId="1" xfId="0" applyNumberFormat="1" applyFont="1" applyFill="1" applyBorder="1" applyAlignment="1" applyProtection="1">
      <alignment vertical="center"/>
      <protection locked="0"/>
    </xf>
    <xf numFmtId="194" fontId="21" fillId="5" borderId="1" xfId="0" applyNumberFormat="1" applyFont="1" applyFill="1" applyBorder="1" applyAlignment="1" applyProtection="1">
      <alignment vertical="center"/>
      <protection locked="0"/>
    </xf>
    <xf numFmtId="190" fontId="0" fillId="0" borderId="5" xfId="0" applyNumberFormat="1" applyBorder="1" applyAlignment="1">
      <alignment vertical="center"/>
    </xf>
    <xf numFmtId="0" fontId="21" fillId="0" borderId="1" xfId="0" applyFont="1" applyFill="1" applyBorder="1" applyAlignment="1">
      <alignment vertical="center"/>
    </xf>
    <xf numFmtId="9" fontId="21" fillId="0" borderId="1" xfId="0" applyNumberFormat="1" applyFont="1" applyFill="1" applyBorder="1" applyAlignment="1">
      <alignment vertical="center"/>
    </xf>
    <xf numFmtId="0" fontId="21" fillId="0" borderId="0" xfId="0" applyFont="1" applyBorder="1" applyAlignment="1">
      <alignment vertical="center"/>
    </xf>
    <xf numFmtId="9" fontId="4" fillId="0" borderId="19" xfId="3" applyNumberFormat="1" applyFont="1" applyBorder="1" applyAlignment="1">
      <alignment horizontal="right" vertical="center"/>
    </xf>
    <xf numFmtId="190" fontId="0" fillId="0" borderId="20" xfId="0" applyNumberFormat="1" applyBorder="1" applyAlignment="1">
      <alignment vertical="center"/>
    </xf>
    <xf numFmtId="0" fontId="36" fillId="0" borderId="0" xfId="0" applyFont="1" applyAlignment="1"/>
    <xf numFmtId="190" fontId="0" fillId="0" borderId="3" xfId="0" applyNumberFormat="1" applyBorder="1" applyAlignment="1">
      <alignment vertical="center"/>
    </xf>
    <xf numFmtId="0" fontId="0" fillId="0" borderId="57" xfId="0" applyBorder="1" applyAlignment="1">
      <alignment vertical="center"/>
    </xf>
    <xf numFmtId="9" fontId="4" fillId="0" borderId="57" xfId="3" applyNumberFormat="1" applyFont="1" applyBorder="1" applyAlignment="1">
      <alignment horizontal="right" vertical="center"/>
    </xf>
    <xf numFmtId="190" fontId="0" fillId="0" borderId="58" xfId="0" applyNumberFormat="1" applyBorder="1" applyAlignment="1">
      <alignment vertical="center"/>
    </xf>
    <xf numFmtId="0" fontId="28" fillId="0" borderId="41" xfId="3" applyFont="1" applyBorder="1" applyAlignment="1">
      <alignment vertical="center" wrapText="1"/>
    </xf>
    <xf numFmtId="0" fontId="0" fillId="0" borderId="41" xfId="0" applyBorder="1" applyAlignment="1">
      <alignment vertical="center"/>
    </xf>
    <xf numFmtId="190" fontId="0" fillId="0" borderId="31" xfId="0" applyNumberFormat="1" applyBorder="1" applyAlignment="1">
      <alignment vertical="center"/>
    </xf>
    <xf numFmtId="191" fontId="0" fillId="0" borderId="5" xfId="0" applyNumberFormat="1" applyBorder="1" applyAlignment="1">
      <alignment vertical="center"/>
    </xf>
    <xf numFmtId="191" fontId="0" fillId="0" borderId="58" xfId="0" applyNumberFormat="1" applyBorder="1" applyAlignment="1">
      <alignment vertical="center"/>
    </xf>
    <xf numFmtId="191" fontId="0" fillId="0" borderId="31" xfId="0" applyNumberFormat="1" applyBorder="1" applyAlignment="1">
      <alignment vertical="center"/>
    </xf>
    <xf numFmtId="192" fontId="0" fillId="0" borderId="5" xfId="0" applyNumberFormat="1" applyBorder="1" applyAlignment="1">
      <alignment vertical="center"/>
    </xf>
    <xf numFmtId="0" fontId="21" fillId="0" borderId="57" xfId="0" applyFont="1" applyBorder="1" applyAlignment="1">
      <alignment vertical="center"/>
    </xf>
    <xf numFmtId="192" fontId="0" fillId="0" borderId="58" xfId="0" applyNumberFormat="1" applyBorder="1" applyAlignment="1">
      <alignment vertical="center"/>
    </xf>
    <xf numFmtId="0" fontId="13" fillId="13" borderId="33" xfId="0" applyFont="1" applyFill="1" applyBorder="1" applyAlignment="1">
      <alignment horizontal="center" vertical="center" wrapText="1"/>
    </xf>
    <xf numFmtId="184" fontId="4" fillId="13" borderId="41" xfId="0" applyNumberFormat="1" applyFont="1" applyFill="1" applyBorder="1" applyAlignment="1">
      <alignment vertical="center"/>
    </xf>
    <xf numFmtId="185" fontId="4" fillId="13" borderId="41" xfId="0" applyNumberFormat="1" applyFont="1" applyFill="1" applyBorder="1" applyAlignment="1">
      <alignment vertical="center"/>
    </xf>
    <xf numFmtId="38" fontId="8" fillId="13" borderId="49" xfId="1" applyFont="1" applyFill="1" applyBorder="1">
      <alignment vertical="center"/>
    </xf>
    <xf numFmtId="38" fontId="4" fillId="0" borderId="22" xfId="1" applyFont="1" applyFill="1" applyBorder="1" applyAlignment="1">
      <alignment horizontal="center" vertical="center" shrinkToFit="1"/>
    </xf>
    <xf numFmtId="38" fontId="4" fillId="5" borderId="4" xfId="1" applyNumberFormat="1" applyFont="1" applyFill="1" applyBorder="1" applyAlignment="1">
      <alignment horizontal="center" vertical="center" shrinkToFit="1"/>
    </xf>
    <xf numFmtId="38" fontId="18" fillId="9" borderId="46" xfId="0" applyNumberFormat="1" applyFont="1" applyFill="1" applyBorder="1" applyAlignment="1">
      <alignment horizontal="center" vertical="center" shrinkToFit="1"/>
    </xf>
    <xf numFmtId="38" fontId="4" fillId="9" borderId="71" xfId="0" applyNumberFormat="1" applyFont="1" applyFill="1" applyBorder="1" applyAlignment="1">
      <alignment horizontal="center" vertical="center" shrinkToFit="1"/>
    </xf>
    <xf numFmtId="0" fontId="13" fillId="5" borderId="41" xfId="0" applyFont="1" applyFill="1" applyBorder="1" applyAlignment="1">
      <alignment horizontal="center" vertical="center" wrapText="1" shrinkToFit="1"/>
    </xf>
    <xf numFmtId="0" fontId="13" fillId="0" borderId="41" xfId="0" applyFont="1" applyBorder="1" applyAlignment="1">
      <alignment horizontal="center" vertical="center" wrapText="1" shrinkToFit="1"/>
    </xf>
    <xf numFmtId="0" fontId="13" fillId="5" borderId="31" xfId="0" applyFont="1" applyFill="1" applyBorder="1" applyAlignment="1">
      <alignment horizontal="center" vertical="center" wrapText="1" shrinkToFit="1"/>
    </xf>
    <xf numFmtId="0" fontId="13" fillId="5" borderId="32"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0" borderId="42" xfId="0" applyFont="1" applyBorder="1" applyAlignment="1">
      <alignment horizontal="center" vertical="center" wrapText="1" shrinkToFit="1"/>
    </xf>
    <xf numFmtId="40" fontId="18" fillId="0" borderId="24" xfId="1" applyNumberFormat="1" applyFont="1" applyBorder="1" applyAlignment="1">
      <alignment horizontal="center" vertical="center" shrinkToFit="1"/>
    </xf>
    <xf numFmtId="40" fontId="18" fillId="0" borderId="42" xfId="1" applyNumberFormat="1" applyFont="1" applyBorder="1" applyAlignment="1">
      <alignment horizontal="center" vertical="center" shrinkToFit="1"/>
    </xf>
    <xf numFmtId="40" fontId="18" fillId="0" borderId="16" xfId="1" applyNumberFormat="1" applyFont="1" applyBorder="1" applyAlignment="1">
      <alignment horizontal="center" vertical="center" shrinkToFit="1"/>
    </xf>
    <xf numFmtId="38" fontId="18" fillId="9" borderId="69" xfId="0" applyNumberFormat="1" applyFont="1" applyFill="1" applyBorder="1" applyAlignment="1">
      <alignment horizontal="center" vertical="center" shrinkToFit="1"/>
    </xf>
    <xf numFmtId="0" fontId="4" fillId="3" borderId="22" xfId="0" applyFont="1" applyFill="1" applyBorder="1" applyAlignment="1">
      <alignment horizontal="center" vertical="center"/>
    </xf>
    <xf numFmtId="0" fontId="4" fillId="2" borderId="22" xfId="0" applyFont="1" applyFill="1" applyBorder="1" applyAlignment="1">
      <alignment horizontal="center" vertical="center"/>
    </xf>
    <xf numFmtId="0" fontId="4" fillId="5" borderId="22" xfId="0" applyFont="1" applyFill="1" applyBorder="1" applyAlignment="1">
      <alignment horizontal="center" vertical="center"/>
    </xf>
    <xf numFmtId="0" fontId="22" fillId="0" borderId="0" xfId="0" applyFont="1" applyAlignment="1">
      <alignment horizontal="center" vertical="center" shrinkToFit="1"/>
    </xf>
    <xf numFmtId="0" fontId="13" fillId="5" borderId="1" xfId="0" applyFont="1" applyFill="1" applyBorder="1" applyAlignment="1">
      <alignment horizontal="center" vertical="center" wrapText="1" shrinkToFit="1"/>
    </xf>
    <xf numFmtId="0" fontId="13" fillId="5" borderId="24" xfId="0" applyFont="1" applyFill="1" applyBorder="1" applyAlignment="1">
      <alignment horizontal="center" vertical="center" wrapText="1" shrinkToFit="1"/>
    </xf>
    <xf numFmtId="38" fontId="4" fillId="9" borderId="72" xfId="0" applyNumberFormat="1" applyFont="1" applyFill="1" applyBorder="1" applyAlignment="1">
      <alignment horizontal="center" vertical="center" shrinkToFit="1"/>
    </xf>
    <xf numFmtId="0" fontId="4" fillId="0" borderId="73" xfId="0" applyFont="1" applyBorder="1" applyAlignment="1">
      <alignment vertical="center" wrapText="1" shrinkToFit="1"/>
    </xf>
    <xf numFmtId="0" fontId="13" fillId="6" borderId="1"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0" fontId="13" fillId="0" borderId="22" xfId="0" applyFont="1" applyBorder="1" applyAlignment="1">
      <alignment horizontal="center" vertical="center" wrapText="1" shrinkToFit="1"/>
    </xf>
    <xf numFmtId="0" fontId="39" fillId="2" borderId="1" xfId="0" applyFont="1" applyFill="1" applyBorder="1" applyAlignment="1">
      <alignment horizontal="left" vertical="center" shrinkToFit="1"/>
    </xf>
    <xf numFmtId="0" fontId="38" fillId="2" borderId="1" xfId="0" applyFont="1" applyFill="1" applyBorder="1" applyAlignment="1">
      <alignment horizontal="left" vertical="center" shrinkToFit="1"/>
    </xf>
    <xf numFmtId="0" fontId="0" fillId="9" borderId="43" xfId="0" applyFill="1" applyBorder="1" applyAlignment="1">
      <alignment horizontal="center" vertical="center" shrinkToFit="1"/>
    </xf>
    <xf numFmtId="0" fontId="11" fillId="0" borderId="19"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9" xfId="0" applyFont="1" applyBorder="1" applyAlignment="1">
      <alignment horizontal="left" vertical="center" shrinkToFit="1"/>
    </xf>
    <xf numFmtId="0" fontId="4" fillId="0" borderId="19" xfId="0" applyFont="1" applyBorder="1" applyAlignment="1">
      <alignment vertical="center" shrinkToFit="1"/>
    </xf>
    <xf numFmtId="0" fontId="39" fillId="2" borderId="19" xfId="0" applyFont="1" applyFill="1" applyBorder="1" applyAlignment="1">
      <alignment horizontal="left" vertical="center" shrinkToFit="1"/>
    </xf>
    <xf numFmtId="9" fontId="4" fillId="2" borderId="19" xfId="2"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9" borderId="46" xfId="0" applyFont="1" applyFill="1" applyBorder="1" applyAlignment="1">
      <alignment horizontal="center" vertical="center" shrinkToFit="1"/>
    </xf>
    <xf numFmtId="183" fontId="4" fillId="5" borderId="27" xfId="1" applyNumberFormat="1" applyFont="1" applyFill="1" applyBorder="1" applyAlignment="1">
      <alignment horizontal="center" vertical="center" shrinkToFit="1"/>
    </xf>
    <xf numFmtId="183" fontId="4" fillId="13" borderId="27" xfId="1" applyNumberFormat="1" applyFont="1" applyFill="1" applyBorder="1" applyAlignment="1">
      <alignment horizontal="center" vertical="center" shrinkToFit="1"/>
    </xf>
    <xf numFmtId="183" fontId="4" fillId="5" borderId="1" xfId="1" applyNumberFormat="1" applyFont="1" applyFill="1" applyBorder="1" applyAlignment="1">
      <alignment horizontal="center" vertical="center" shrinkToFit="1"/>
    </xf>
    <xf numFmtId="183" fontId="4" fillId="13" borderId="1" xfId="1" applyNumberFormat="1" applyFont="1" applyFill="1" applyBorder="1" applyAlignment="1">
      <alignment horizontal="center" vertical="center" shrinkToFit="1"/>
    </xf>
    <xf numFmtId="183" fontId="4" fillId="10" borderId="57" xfId="0" applyNumberFormat="1" applyFont="1" applyFill="1" applyBorder="1" applyAlignment="1">
      <alignment horizontal="center" vertical="center" shrinkToFit="1"/>
    </xf>
    <xf numFmtId="183" fontId="4" fillId="13" borderId="57" xfId="0" applyNumberFormat="1" applyFont="1" applyFill="1" applyBorder="1" applyAlignment="1">
      <alignment horizontal="center" vertical="center" shrinkToFit="1"/>
    </xf>
    <xf numFmtId="183" fontId="4" fillId="5" borderId="41" xfId="1" applyNumberFormat="1" applyFont="1" applyFill="1" applyBorder="1" applyAlignment="1">
      <alignment horizontal="center" vertical="center" shrinkToFit="1"/>
    </xf>
    <xf numFmtId="183" fontId="4" fillId="13" borderId="41" xfId="1" applyNumberFormat="1" applyFont="1" applyFill="1" applyBorder="1" applyAlignment="1">
      <alignment horizontal="center" vertical="center" shrinkToFit="1"/>
    </xf>
    <xf numFmtId="183" fontId="4" fillId="10" borderId="33" xfId="0" applyNumberFormat="1" applyFont="1" applyFill="1" applyBorder="1" applyAlignment="1">
      <alignment horizontal="center" vertical="center" shrinkToFit="1"/>
    </xf>
    <xf numFmtId="183" fontId="4" fillId="13" borderId="33" xfId="0" applyNumberFormat="1" applyFont="1" applyFill="1" applyBorder="1" applyAlignment="1">
      <alignment horizontal="center" vertical="center" shrinkToFit="1"/>
    </xf>
    <xf numFmtId="183" fontId="4" fillId="11" borderId="63" xfId="0" applyNumberFormat="1" applyFont="1" applyFill="1" applyBorder="1" applyAlignment="1">
      <alignment horizontal="center" vertical="center" shrinkToFit="1"/>
    </xf>
    <xf numFmtId="38" fontId="4" fillId="2" borderId="1" xfId="1" applyFont="1" applyFill="1" applyBorder="1" applyAlignment="1">
      <alignment horizontal="center" vertical="center" shrinkToFit="1"/>
    </xf>
    <xf numFmtId="0" fontId="19" fillId="14" borderId="22" xfId="0" applyFont="1" applyFill="1" applyBorder="1" applyAlignment="1">
      <alignment horizontal="center" vertical="center" wrapText="1"/>
    </xf>
    <xf numFmtId="0" fontId="13" fillId="14" borderId="37" xfId="0" applyFont="1" applyFill="1" applyBorder="1" applyAlignment="1">
      <alignment horizontal="center" vertical="center"/>
    </xf>
    <xf numFmtId="0" fontId="19" fillId="14" borderId="38" xfId="0" applyFont="1" applyFill="1" applyBorder="1" applyAlignment="1">
      <alignment horizontal="center" vertical="center" wrapText="1"/>
    </xf>
    <xf numFmtId="38" fontId="4" fillId="14" borderId="41" xfId="1" applyFont="1" applyFill="1" applyBorder="1">
      <alignment vertical="center"/>
    </xf>
    <xf numFmtId="38" fontId="4" fillId="14" borderId="22" xfId="1" applyFont="1" applyFill="1" applyBorder="1">
      <alignment vertical="center"/>
    </xf>
    <xf numFmtId="38" fontId="8" fillId="14" borderId="50" xfId="1" applyFont="1" applyFill="1" applyBorder="1">
      <alignment vertical="center"/>
    </xf>
    <xf numFmtId="38" fontId="8" fillId="14" borderId="74" xfId="1" applyFont="1" applyFill="1" applyBorder="1">
      <alignment vertical="center"/>
    </xf>
    <xf numFmtId="0" fontId="13" fillId="14" borderId="75" xfId="0" applyFont="1" applyFill="1" applyBorder="1" applyAlignment="1">
      <alignment horizontal="center" vertical="center"/>
    </xf>
    <xf numFmtId="0" fontId="13" fillId="14" borderId="76" xfId="0" applyFont="1" applyFill="1" applyBorder="1" applyAlignment="1">
      <alignment horizontal="center" vertical="center"/>
    </xf>
    <xf numFmtId="0" fontId="4" fillId="0" borderId="0" xfId="0" applyFont="1" applyFill="1" applyBorder="1" applyAlignment="1">
      <alignment vertical="center"/>
    </xf>
    <xf numFmtId="0" fontId="13" fillId="14" borderId="77" xfId="0" applyFont="1" applyFill="1" applyBorder="1" applyAlignment="1">
      <alignment horizontal="center" vertical="center"/>
    </xf>
    <xf numFmtId="38" fontId="4" fillId="14" borderId="78" xfId="1" applyFont="1" applyFill="1" applyBorder="1" applyAlignment="1">
      <alignment horizontal="center" vertical="center" shrinkToFit="1"/>
    </xf>
    <xf numFmtId="38" fontId="4" fillId="14" borderId="26" xfId="1" applyFont="1" applyFill="1" applyBorder="1" applyAlignment="1">
      <alignment horizontal="center" vertical="center" shrinkToFit="1"/>
    </xf>
    <xf numFmtId="38" fontId="4" fillId="14" borderId="73" xfId="1" applyFont="1" applyFill="1" applyBorder="1" applyAlignment="1">
      <alignment horizontal="center" vertical="center" shrinkToFit="1"/>
    </xf>
    <xf numFmtId="38" fontId="4" fillId="14" borderId="6" xfId="1" applyFont="1" applyFill="1" applyBorder="1" applyAlignment="1">
      <alignment horizontal="center" vertical="center" shrinkToFit="1"/>
    </xf>
    <xf numFmtId="38" fontId="4" fillId="14" borderId="79" xfId="1" applyFont="1" applyFill="1" applyBorder="1" applyAlignment="1">
      <alignment horizontal="center" vertical="center" shrinkToFit="1"/>
    </xf>
    <xf numFmtId="38" fontId="4" fillId="14" borderId="14" xfId="1" applyFont="1" applyFill="1" applyBorder="1" applyAlignment="1">
      <alignment horizontal="center" vertical="center" shrinkToFit="1"/>
    </xf>
    <xf numFmtId="38" fontId="4" fillId="14" borderId="35" xfId="1" applyFont="1" applyFill="1" applyBorder="1" applyAlignment="1">
      <alignment horizontal="center" vertical="center" shrinkToFit="1"/>
    </xf>
    <xf numFmtId="38" fontId="4" fillId="14" borderId="80" xfId="1" applyFont="1" applyFill="1" applyBorder="1" applyAlignment="1">
      <alignment horizontal="center" vertical="center" shrinkToFit="1"/>
    </xf>
    <xf numFmtId="183" fontId="4" fillId="14" borderId="81" xfId="1" applyNumberFormat="1" applyFont="1" applyFill="1" applyBorder="1" applyAlignment="1">
      <alignment horizontal="center" vertical="center" shrinkToFit="1"/>
    </xf>
    <xf numFmtId="183" fontId="4" fillId="14" borderId="25" xfId="1" applyNumberFormat="1" applyFont="1" applyFill="1" applyBorder="1" applyAlignment="1">
      <alignment horizontal="center" vertical="center" shrinkToFit="1"/>
    </xf>
    <xf numFmtId="183" fontId="4" fillId="14" borderId="82" xfId="1" applyNumberFormat="1" applyFont="1" applyFill="1" applyBorder="1" applyAlignment="1">
      <alignment horizontal="center" vertical="center" shrinkToFit="1"/>
    </xf>
    <xf numFmtId="183" fontId="4" fillId="14" borderId="13" xfId="1" applyNumberFormat="1" applyFont="1" applyFill="1" applyBorder="1" applyAlignment="1">
      <alignment horizontal="center" vertical="center" shrinkToFit="1"/>
    </xf>
    <xf numFmtId="183" fontId="4" fillId="14" borderId="67" xfId="1" applyNumberFormat="1" applyFont="1" applyFill="1" applyBorder="1" applyAlignment="1">
      <alignment horizontal="center" vertical="center" shrinkToFit="1"/>
    </xf>
    <xf numFmtId="183" fontId="4" fillId="14" borderId="40" xfId="1" applyNumberFormat="1" applyFont="1" applyFill="1" applyBorder="1" applyAlignment="1">
      <alignment horizontal="center" vertical="center" shrinkToFit="1"/>
    </xf>
    <xf numFmtId="183" fontId="4" fillId="14" borderId="83" xfId="1" applyNumberFormat="1" applyFont="1" applyFill="1" applyBorder="1" applyAlignment="1">
      <alignment horizontal="center" vertical="center" shrinkToFit="1"/>
    </xf>
    <xf numFmtId="183" fontId="4" fillId="14" borderId="72" xfId="1" applyNumberFormat="1" applyFont="1" applyFill="1" applyBorder="1" applyAlignment="1">
      <alignment horizontal="center" vertical="center" shrinkToFit="1"/>
    </xf>
    <xf numFmtId="183" fontId="4" fillId="14" borderId="50" xfId="1" applyNumberFormat="1" applyFont="1" applyFill="1" applyBorder="1" applyAlignment="1">
      <alignment horizontal="center" vertical="center" shrinkToFit="1"/>
    </xf>
    <xf numFmtId="183" fontId="4" fillId="14" borderId="1" xfId="1" applyNumberFormat="1" applyFont="1" applyFill="1" applyBorder="1" applyAlignment="1">
      <alignment horizontal="center" vertical="center" shrinkToFit="1"/>
    </xf>
    <xf numFmtId="183" fontId="4" fillId="14" borderId="19" xfId="1" applyNumberFormat="1" applyFont="1" applyFill="1" applyBorder="1" applyAlignment="1">
      <alignment horizontal="center" vertical="center" shrinkToFit="1"/>
    </xf>
    <xf numFmtId="183" fontId="4" fillId="14" borderId="27" xfId="1" applyNumberFormat="1" applyFont="1" applyFill="1" applyBorder="1" applyAlignment="1">
      <alignment horizontal="center" vertical="center" shrinkToFit="1"/>
    </xf>
    <xf numFmtId="183" fontId="4" fillId="14" borderId="57" xfId="1" applyNumberFormat="1" applyFont="1" applyFill="1" applyBorder="1" applyAlignment="1">
      <alignment horizontal="center" vertical="center" shrinkToFit="1"/>
    </xf>
    <xf numFmtId="183" fontId="4" fillId="14" borderId="41" xfId="1" applyNumberFormat="1" applyFont="1" applyFill="1" applyBorder="1" applyAlignment="1">
      <alignment horizontal="center" vertical="center" shrinkToFit="1"/>
    </xf>
    <xf numFmtId="183" fontId="4" fillId="14" borderId="33" xfId="1" applyNumberFormat="1" applyFont="1" applyFill="1" applyBorder="1" applyAlignment="1">
      <alignment horizontal="center" vertical="center" shrinkToFit="1"/>
    </xf>
    <xf numFmtId="183" fontId="4" fillId="14" borderId="63" xfId="1" applyNumberFormat="1" applyFont="1" applyFill="1" applyBorder="1" applyAlignment="1">
      <alignment horizontal="center" vertical="center" shrinkToFit="1"/>
    </xf>
    <xf numFmtId="0" fontId="4" fillId="5" borderId="7" xfId="0" applyFont="1" applyFill="1" applyBorder="1" applyAlignment="1">
      <alignment vertical="center" shrinkToFit="1"/>
    </xf>
    <xf numFmtId="0" fontId="4" fillId="5" borderId="7" xfId="0" applyFont="1" applyFill="1" applyBorder="1" applyAlignment="1">
      <alignment horizontal="center" vertical="center" shrinkToFit="1"/>
    </xf>
    <xf numFmtId="0" fontId="4" fillId="5" borderId="13" xfId="0" applyFont="1" applyFill="1" applyBorder="1" applyAlignment="1">
      <alignment horizontal="center" vertical="center" shrinkToFit="1"/>
    </xf>
    <xf numFmtId="38" fontId="4" fillId="2" borderId="19" xfId="1" applyFont="1" applyFill="1" applyBorder="1" applyAlignment="1">
      <alignment horizontal="center" vertical="center" shrinkToFit="1"/>
    </xf>
    <xf numFmtId="0" fontId="13" fillId="5" borderId="19" xfId="0" applyFont="1" applyFill="1" applyBorder="1" applyAlignment="1">
      <alignment horizontal="center" vertical="center" wrapText="1" shrinkToFit="1"/>
    </xf>
    <xf numFmtId="0" fontId="4" fillId="5" borderId="19" xfId="0" applyFont="1" applyFill="1" applyBorder="1" applyAlignment="1">
      <alignment horizontal="center" vertical="center" shrinkToFit="1"/>
    </xf>
    <xf numFmtId="0" fontId="13" fillId="3" borderId="46" xfId="0" applyFont="1" applyFill="1" applyBorder="1" applyAlignment="1">
      <alignment horizontal="center" vertical="center" wrapText="1" shrinkToFit="1"/>
    </xf>
    <xf numFmtId="0" fontId="4" fillId="3" borderId="71" xfId="0" applyFont="1" applyFill="1" applyBorder="1" applyAlignment="1">
      <alignment horizontal="center" vertical="center" shrinkToFit="1"/>
    </xf>
    <xf numFmtId="0" fontId="13" fillId="5" borderId="41" xfId="0" applyFont="1" applyFill="1" applyBorder="1" applyAlignment="1">
      <alignment horizontal="center" vertical="center" shrinkToFit="1"/>
    </xf>
    <xf numFmtId="179" fontId="4" fillId="0" borderId="46" xfId="0" applyNumberFormat="1" applyFont="1" applyBorder="1" applyAlignment="1">
      <alignment horizontal="center" vertical="center" shrinkToFit="1"/>
    </xf>
    <xf numFmtId="179" fontId="4" fillId="5" borderId="43" xfId="0" applyNumberFormat="1" applyFont="1" applyFill="1" applyBorder="1" applyAlignment="1">
      <alignment horizontal="center" vertical="center" shrinkToFit="1"/>
    </xf>
    <xf numFmtId="180" fontId="4" fillId="0" borderId="43" xfId="0" applyNumberFormat="1" applyFont="1" applyBorder="1" applyAlignment="1">
      <alignment horizontal="center" vertical="center" shrinkToFit="1"/>
    </xf>
    <xf numFmtId="181" fontId="4" fillId="0" borderId="71" xfId="0" applyNumberFormat="1" applyFont="1" applyBorder="1" applyAlignment="1">
      <alignment horizontal="center" vertical="center" shrinkToFit="1"/>
    </xf>
    <xf numFmtId="0" fontId="4" fillId="0" borderId="66" xfId="3" applyFont="1" applyBorder="1" applyAlignment="1">
      <alignment horizontal="center" vertical="center" shrinkToFit="1"/>
    </xf>
    <xf numFmtId="0" fontId="4" fillId="0" borderId="62" xfId="3" applyFont="1" applyBorder="1" applyAlignment="1">
      <alignment horizontal="center" vertical="center" shrinkToFit="1"/>
    </xf>
    <xf numFmtId="0" fontId="4" fillId="0" borderId="19" xfId="3" applyFont="1" applyBorder="1" applyAlignment="1">
      <alignment horizontal="center" vertical="center" shrinkToFit="1"/>
    </xf>
    <xf numFmtId="0" fontId="4" fillId="0" borderId="41" xfId="3" applyFont="1" applyBorder="1" applyAlignment="1">
      <alignment horizontal="center" vertical="center" shrinkToFit="1"/>
    </xf>
    <xf numFmtId="0" fontId="28" fillId="0" borderId="19" xfId="3" applyFont="1" applyBorder="1" applyAlignment="1">
      <alignment horizontal="center" vertical="center" wrapText="1"/>
    </xf>
    <xf numFmtId="0" fontId="28" fillId="0" borderId="41" xfId="3" applyFont="1" applyBorder="1" applyAlignment="1">
      <alignment horizontal="center" vertical="center" wrapText="1"/>
    </xf>
    <xf numFmtId="0" fontId="4" fillId="0" borderId="1" xfId="3" applyFont="1" applyBorder="1" applyAlignment="1">
      <alignment horizontal="center" vertical="center"/>
    </xf>
    <xf numFmtId="0" fontId="4" fillId="0" borderId="54" xfId="3" applyFont="1" applyBorder="1" applyAlignment="1">
      <alignment horizontal="center" vertical="center" shrinkToFit="1"/>
    </xf>
    <xf numFmtId="0" fontId="34" fillId="0" borderId="0" xfId="0" applyFont="1" applyAlignment="1">
      <alignment horizontal="center" vertical="center"/>
    </xf>
    <xf numFmtId="0" fontId="21" fillId="12" borderId="2" xfId="0" applyFont="1" applyFill="1" applyBorder="1" applyAlignment="1">
      <alignment horizontal="center" vertical="center"/>
    </xf>
    <xf numFmtId="0" fontId="21" fillId="12" borderId="4" xfId="0" applyFont="1" applyFill="1" applyBorder="1" applyAlignment="1">
      <alignment horizontal="center" vertical="center"/>
    </xf>
    <xf numFmtId="0" fontId="21" fillId="12" borderId="56" xfId="0" applyFont="1" applyFill="1" applyBorder="1" applyAlignment="1">
      <alignment horizontal="center" vertical="center"/>
    </xf>
    <xf numFmtId="176" fontId="21" fillId="12" borderId="54" xfId="0" applyNumberFormat="1" applyFont="1" applyFill="1" applyBorder="1" applyAlignment="1">
      <alignment horizontal="center" vertical="center" textRotation="255"/>
    </xf>
    <xf numFmtId="176" fontId="21" fillId="12" borderId="66" xfId="0" applyNumberFormat="1" applyFont="1" applyFill="1" applyBorder="1" applyAlignment="1">
      <alignment horizontal="center" vertical="center" textRotation="255"/>
    </xf>
    <xf numFmtId="176" fontId="21" fillId="12" borderId="62" xfId="0" applyNumberFormat="1" applyFont="1" applyFill="1" applyBorder="1" applyAlignment="1">
      <alignment horizontal="center" vertical="center" textRotation="255"/>
    </xf>
    <xf numFmtId="0" fontId="7" fillId="0" borderId="15" xfId="0" applyFont="1" applyBorder="1" applyAlignment="1">
      <alignment vertical="center"/>
    </xf>
    <xf numFmtId="0" fontId="4" fillId="0" borderId="10" xfId="3" applyFont="1" applyBorder="1" applyAlignment="1">
      <alignment horizontal="center" vertical="center" shrinkToFit="1"/>
    </xf>
    <xf numFmtId="0" fontId="37" fillId="0" borderId="19" xfId="3" applyFont="1" applyBorder="1" applyAlignment="1">
      <alignment horizontal="center" vertical="center" wrapText="1"/>
    </xf>
    <xf numFmtId="0" fontId="37" fillId="0" borderId="10" xfId="3" applyFont="1" applyBorder="1" applyAlignment="1">
      <alignment horizontal="center" vertical="center" wrapText="1"/>
    </xf>
    <xf numFmtId="0" fontId="0" fillId="11" borderId="1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41" xfId="0" applyFill="1" applyBorder="1" applyAlignment="1">
      <alignment horizontal="center" vertical="center" wrapText="1"/>
    </xf>
    <xf numFmtId="0" fontId="4" fillId="5" borderId="84" xfId="0" applyFont="1" applyFill="1" applyBorder="1" applyAlignment="1">
      <alignment horizontal="center" vertical="center" shrinkToFit="1"/>
    </xf>
    <xf numFmtId="0" fontId="4" fillId="5" borderId="21" xfId="0" applyFont="1" applyFill="1" applyBorder="1" applyAlignment="1">
      <alignment horizontal="center" vertical="center" shrinkToFit="1"/>
    </xf>
    <xf numFmtId="0" fontId="4" fillId="3" borderId="85" xfId="0" applyFont="1" applyFill="1" applyBorder="1" applyAlignment="1">
      <alignment horizontal="center" vertical="center" shrinkToFit="1"/>
    </xf>
    <xf numFmtId="0" fontId="4" fillId="3" borderId="6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4" fillId="5" borderId="70" xfId="0" applyFont="1" applyFill="1" applyBorder="1" applyAlignment="1">
      <alignment horizontal="center" vertical="center" wrapText="1" shrinkToFit="1"/>
    </xf>
    <xf numFmtId="0" fontId="4" fillId="5" borderId="14" xfId="0" applyFont="1" applyFill="1" applyBorder="1" applyAlignment="1">
      <alignment horizontal="center" vertical="center" wrapText="1" shrinkToFit="1"/>
    </xf>
    <xf numFmtId="0" fontId="4" fillId="5" borderId="22" xfId="0" applyFont="1" applyFill="1" applyBorder="1" applyAlignment="1">
      <alignment horizontal="center" vertical="center" shrinkToFit="1"/>
    </xf>
    <xf numFmtId="0" fontId="4" fillId="5" borderId="23" xfId="0" applyFont="1" applyFill="1" applyBorder="1" applyAlignment="1">
      <alignment horizontal="center" vertical="center" shrinkToFit="1"/>
    </xf>
    <xf numFmtId="0" fontId="4" fillId="14" borderId="1" xfId="0" applyFont="1" applyFill="1" applyBorder="1" applyAlignment="1">
      <alignment horizontal="center" vertical="center"/>
    </xf>
    <xf numFmtId="0" fontId="0" fillId="0" borderId="22" xfId="0" applyFill="1" applyBorder="1" applyAlignment="1">
      <alignment horizontal="center" vertical="center" wrapText="1" shrinkToFit="1"/>
    </xf>
    <xf numFmtId="0" fontId="0" fillId="0" borderId="23" xfId="0" applyFill="1" applyBorder="1" applyAlignment="1">
      <alignment horizontal="center" vertical="center" wrapText="1" shrinkToFit="1"/>
    </xf>
    <xf numFmtId="0" fontId="0" fillId="0" borderId="24" xfId="0" applyFill="1" applyBorder="1" applyAlignment="1">
      <alignment horizontal="center" vertical="center" wrapText="1" shrinkToFit="1"/>
    </xf>
    <xf numFmtId="0" fontId="18" fillId="0" borderId="22"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2" xfId="0" applyFont="1" applyBorder="1" applyAlignment="1">
      <alignment horizontal="center" vertical="center" wrapText="1" shrinkToFit="1"/>
    </xf>
    <xf numFmtId="0" fontId="18" fillId="0" borderId="23" xfId="0" applyFont="1" applyBorder="1" applyAlignment="1">
      <alignment horizontal="center" vertical="center" wrapText="1" shrinkToFit="1"/>
    </xf>
    <xf numFmtId="0" fontId="18" fillId="0" borderId="24"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25" xfId="0" applyFont="1" applyBorder="1" applyAlignment="1">
      <alignment horizontal="center" vertical="center" wrapText="1" shrinkToFit="1"/>
    </xf>
    <xf numFmtId="0" fontId="0" fillId="0" borderId="26" xfId="0" applyFill="1" applyBorder="1" applyAlignment="1">
      <alignment horizontal="center" vertical="center" wrapText="1" shrinkToFit="1"/>
    </xf>
    <xf numFmtId="0" fontId="8" fillId="0" borderId="1" xfId="0" applyFont="1" applyBorder="1" applyAlignment="1">
      <alignment horizontal="center" vertical="center" wrapText="1"/>
    </xf>
    <xf numFmtId="0" fontId="0" fillId="0" borderId="6" xfId="0"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0" fillId="0" borderId="8" xfId="0" applyFill="1" applyBorder="1" applyAlignment="1">
      <alignment horizontal="center" vertical="center" wrapText="1" shrinkToFit="1"/>
    </xf>
    <xf numFmtId="0" fontId="0" fillId="4" borderId="9" xfId="0" applyFill="1" applyBorder="1" applyAlignment="1">
      <alignment horizontal="center" vertical="center" wrapText="1" shrinkToFit="1"/>
    </xf>
    <xf numFmtId="0" fontId="0" fillId="4" borderId="18" xfId="0" applyFill="1" applyBorder="1" applyAlignment="1">
      <alignment horizontal="center" vertical="center" wrapText="1" shrinkToFit="1"/>
    </xf>
    <xf numFmtId="0" fontId="0" fillId="4" borderId="31" xfId="0" applyFill="1" applyBorder="1" applyAlignment="1">
      <alignment horizontal="center" vertical="center" wrapText="1" shrinkToFit="1"/>
    </xf>
    <xf numFmtId="0" fontId="4" fillId="5" borderId="19" xfId="0" applyFont="1" applyFill="1" applyBorder="1" applyAlignment="1">
      <alignment horizontal="center" vertical="center" shrinkToFit="1"/>
    </xf>
    <xf numFmtId="0" fontId="0" fillId="0" borderId="14" xfId="0" applyFill="1" applyBorder="1" applyAlignment="1">
      <alignment horizontal="center" vertical="center" wrapText="1" shrinkToFit="1"/>
    </xf>
    <xf numFmtId="0" fontId="0" fillId="0" borderId="15" xfId="0" applyFill="1" applyBorder="1" applyAlignment="1">
      <alignment horizontal="center" vertical="center" wrapText="1" shrinkToFit="1"/>
    </xf>
    <xf numFmtId="0" fontId="0" fillId="0" borderId="16" xfId="0" applyFill="1" applyBorder="1" applyAlignment="1">
      <alignment horizontal="center" vertical="center" wrapText="1" shrinkToFit="1"/>
    </xf>
    <xf numFmtId="0" fontId="0" fillId="0" borderId="17" xfId="0" applyFill="1" applyBorder="1" applyAlignment="1">
      <alignment horizontal="center" vertical="center" wrapText="1" shrinkToFit="1"/>
    </xf>
  </cellXfs>
  <cellStyles count="4">
    <cellStyle name="パーセント" xfId="2" builtinId="5"/>
    <cellStyle name="桁区切り" xfId="1" builtinId="6"/>
    <cellStyle name="標準" xfId="0" builtinId="0"/>
    <cellStyle name="標準 5" xfId="3"/>
  </cellStyles>
  <dxfs count="1">
    <dxf>
      <fill>
        <patternFill>
          <bgColor rgb="FFFFCC99"/>
        </patternFill>
      </fill>
    </dxf>
  </dxfs>
  <tableStyles count="0" defaultTableStyle="TableStyleMedium2" defaultPivotStyle="PivotStyleLight16"/>
  <colors>
    <mruColors>
      <color rgb="FFCCFFFF"/>
      <color rgb="FFFFFF99"/>
      <color rgb="FFFFEFFF"/>
      <color rgb="FFFFDDFF"/>
      <color rgb="FF00CC00"/>
      <color rgb="FF6699FF"/>
      <color rgb="FFFFFFCC"/>
      <color rgb="FFC8F6C0"/>
      <color rgb="FFADF2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41</xdr:col>
      <xdr:colOff>762001</xdr:colOff>
      <xdr:row>2</xdr:row>
      <xdr:rowOff>258536</xdr:rowOff>
    </xdr:from>
    <xdr:to>
      <xdr:col>44</xdr:col>
      <xdr:colOff>631032</xdr:colOff>
      <xdr:row>4</xdr:row>
      <xdr:rowOff>229622</xdr:rowOff>
    </xdr:to>
    <xdr:sp macro="" textlink="">
      <xdr:nvSpPr>
        <xdr:cNvPr id="2" name="吹き出し: 四角形 11">
          <a:extLst>
            <a:ext uri="{FF2B5EF4-FFF2-40B4-BE49-F238E27FC236}">
              <a16:creationId xmlns:a16="http://schemas.microsoft.com/office/drawing/2014/main" id="{C2E9D1A4-1CBD-48D3-A016-44394F45F7AA}"/>
            </a:ext>
          </a:extLst>
        </xdr:cNvPr>
        <xdr:cNvSpPr/>
      </xdr:nvSpPr>
      <xdr:spPr>
        <a:xfrm>
          <a:off x="41079965" y="1319893"/>
          <a:ext cx="2318317" cy="950800"/>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twoCellAnchor>
    <xdr:from>
      <xdr:col>26</xdr:col>
      <xdr:colOff>1102179</xdr:colOff>
      <xdr:row>7</xdr:row>
      <xdr:rowOff>489857</xdr:rowOff>
    </xdr:from>
    <xdr:to>
      <xdr:col>28</xdr:col>
      <xdr:colOff>54428</xdr:colOff>
      <xdr:row>29</xdr:row>
      <xdr:rowOff>163286</xdr:rowOff>
    </xdr:to>
    <xdr:sp macro="" textlink="">
      <xdr:nvSpPr>
        <xdr:cNvPr id="4" name="角丸四角形 3"/>
        <xdr:cNvSpPr/>
      </xdr:nvSpPr>
      <xdr:spPr>
        <a:xfrm>
          <a:off x="27976286" y="4068536"/>
          <a:ext cx="1006928" cy="4966607"/>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1183822</xdr:colOff>
      <xdr:row>7</xdr:row>
      <xdr:rowOff>517071</xdr:rowOff>
    </xdr:from>
    <xdr:to>
      <xdr:col>30</xdr:col>
      <xdr:colOff>13607</xdr:colOff>
      <xdr:row>29</xdr:row>
      <xdr:rowOff>190500</xdr:rowOff>
    </xdr:to>
    <xdr:sp macro="" textlink="">
      <xdr:nvSpPr>
        <xdr:cNvPr id="5" name="角丸四角形 4"/>
        <xdr:cNvSpPr/>
      </xdr:nvSpPr>
      <xdr:spPr>
        <a:xfrm>
          <a:off x="30112608" y="4095750"/>
          <a:ext cx="1006928" cy="4966607"/>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1047750</xdr:colOff>
      <xdr:row>6</xdr:row>
      <xdr:rowOff>40821</xdr:rowOff>
    </xdr:from>
    <xdr:to>
      <xdr:col>29</xdr:col>
      <xdr:colOff>149679</xdr:colOff>
      <xdr:row>7</xdr:row>
      <xdr:rowOff>489857</xdr:rowOff>
    </xdr:to>
    <xdr:cxnSp macro="">
      <xdr:nvCxnSpPr>
        <xdr:cNvPr id="7" name="直線コネクタ 6"/>
        <xdr:cNvCxnSpPr>
          <a:stCxn id="8" idx="2"/>
        </xdr:cNvCxnSpPr>
      </xdr:nvCxnSpPr>
      <xdr:spPr>
        <a:xfrm>
          <a:off x="29976536" y="3061607"/>
          <a:ext cx="299357" cy="1006929"/>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775607</xdr:colOff>
      <xdr:row>3</xdr:row>
      <xdr:rowOff>13607</xdr:rowOff>
    </xdr:from>
    <xdr:to>
      <xdr:col>30</xdr:col>
      <xdr:colOff>0</xdr:colOff>
      <xdr:row>6</xdr:row>
      <xdr:rowOff>40821</xdr:rowOff>
    </xdr:to>
    <xdr:sp macro="" textlink="">
      <xdr:nvSpPr>
        <xdr:cNvPr id="8" name="正方形/長方形 7"/>
        <xdr:cNvSpPr/>
      </xdr:nvSpPr>
      <xdr:spPr>
        <a:xfrm>
          <a:off x="28847143" y="1564821"/>
          <a:ext cx="2258786" cy="14967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t>A</a:t>
          </a:r>
          <a:r>
            <a:rPr kumimoji="1" lang="ja-JP" altLang="en-US" sz="1400" b="1"/>
            <a:t>重油への換算係数</a:t>
          </a:r>
        </a:p>
        <a:p>
          <a:pPr algn="l"/>
          <a:r>
            <a:rPr kumimoji="1" lang="ja-JP" altLang="en-US" sz="1400" b="1"/>
            <a:t>　灯油：</a:t>
          </a:r>
          <a:r>
            <a:rPr kumimoji="1" lang="en-US" altLang="ja-JP" sz="1400" b="1"/>
            <a:t>0.939</a:t>
          </a:r>
        </a:p>
        <a:p>
          <a:pPr algn="l"/>
          <a:r>
            <a:rPr kumimoji="1" lang="ja-JP" altLang="en-US" sz="1400" b="1"/>
            <a:t>　</a:t>
          </a:r>
          <a:r>
            <a:rPr kumimoji="1" lang="en-US" altLang="ja-JP" sz="1400" b="1"/>
            <a:t>LP</a:t>
          </a:r>
          <a:r>
            <a:rPr kumimoji="1" lang="ja-JP" altLang="en-US" sz="1400" b="1"/>
            <a:t>ガス：</a:t>
          </a:r>
          <a:r>
            <a:rPr kumimoji="1" lang="en-US" altLang="ja-JP" sz="1400" b="1"/>
            <a:t>1.299</a:t>
          </a:r>
        </a:p>
        <a:p>
          <a:pPr algn="l"/>
          <a:r>
            <a:rPr kumimoji="1" lang="ja-JP" altLang="en-US" sz="1400" b="1"/>
            <a:t>　</a:t>
          </a:r>
          <a:r>
            <a:rPr kumimoji="1" lang="en-US" altLang="ja-JP" sz="1400" b="1"/>
            <a:t>LNG</a:t>
          </a:r>
          <a:r>
            <a:rPr kumimoji="1" lang="ja-JP" altLang="en-US" sz="1400" b="1"/>
            <a:t>：</a:t>
          </a:r>
          <a:r>
            <a:rPr kumimoji="1" lang="en-US" altLang="ja-JP" sz="1400" b="1"/>
            <a:t>1.560</a:t>
          </a:r>
          <a:endParaRPr kumimoji="1" lang="ja-JP" altLang="en-US" sz="1400" b="1"/>
        </a:p>
      </xdr:txBody>
    </xdr:sp>
    <xdr:clientData/>
  </xdr:twoCellAnchor>
  <xdr:twoCellAnchor>
    <xdr:from>
      <xdr:col>27</xdr:col>
      <xdr:colOff>408214</xdr:colOff>
      <xdr:row>4</xdr:row>
      <xdr:rowOff>272143</xdr:rowOff>
    </xdr:from>
    <xdr:to>
      <xdr:col>27</xdr:col>
      <xdr:colOff>775607</xdr:colOff>
      <xdr:row>7</xdr:row>
      <xdr:rowOff>489857</xdr:rowOff>
    </xdr:to>
    <xdr:cxnSp macro="">
      <xdr:nvCxnSpPr>
        <xdr:cNvPr id="11" name="直線コネクタ 10"/>
        <xdr:cNvCxnSpPr>
          <a:stCxn id="8" idx="1"/>
          <a:endCxn id="4" idx="0"/>
        </xdr:cNvCxnSpPr>
      </xdr:nvCxnSpPr>
      <xdr:spPr>
        <a:xfrm flipH="1">
          <a:off x="28479750" y="2313214"/>
          <a:ext cx="367393" cy="1755322"/>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802821</xdr:colOff>
      <xdr:row>6</xdr:row>
      <xdr:rowOff>503464</xdr:rowOff>
    </xdr:from>
    <xdr:to>
      <xdr:col>6</xdr:col>
      <xdr:colOff>27213</xdr:colOff>
      <xdr:row>8</xdr:row>
      <xdr:rowOff>81643</xdr:rowOff>
    </xdr:to>
    <xdr:sp macro="" textlink="">
      <xdr:nvSpPr>
        <xdr:cNvPr id="16" name="角丸四角形 15"/>
        <xdr:cNvSpPr/>
      </xdr:nvSpPr>
      <xdr:spPr>
        <a:xfrm>
          <a:off x="7701642" y="3524250"/>
          <a:ext cx="870857" cy="693964"/>
        </a:xfrm>
        <a:prstGeom prst="roundRect">
          <a:avLst/>
        </a:prstGeom>
        <a:noFill/>
        <a:ln w="38100">
          <a:solidFill>
            <a:srgbClr val="6699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3</xdr:row>
      <xdr:rowOff>476250</xdr:rowOff>
    </xdr:from>
    <xdr:to>
      <xdr:col>7</xdr:col>
      <xdr:colOff>54431</xdr:colOff>
      <xdr:row>5</xdr:row>
      <xdr:rowOff>326571</xdr:rowOff>
    </xdr:to>
    <xdr:sp macro="" textlink="">
      <xdr:nvSpPr>
        <xdr:cNvPr id="17" name="正方形/長方形 16"/>
        <xdr:cNvSpPr/>
      </xdr:nvSpPr>
      <xdr:spPr>
        <a:xfrm>
          <a:off x="7633607" y="2027464"/>
          <a:ext cx="2163538" cy="83003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事業に参加（または更新）した年度を入力</a:t>
          </a:r>
        </a:p>
      </xdr:txBody>
    </xdr:sp>
    <xdr:clientData/>
  </xdr:twoCellAnchor>
  <xdr:twoCellAnchor>
    <xdr:from>
      <xdr:col>5</xdr:col>
      <xdr:colOff>394606</xdr:colOff>
      <xdr:row>5</xdr:row>
      <xdr:rowOff>326571</xdr:rowOff>
    </xdr:from>
    <xdr:to>
      <xdr:col>5</xdr:col>
      <xdr:colOff>619126</xdr:colOff>
      <xdr:row>6</xdr:row>
      <xdr:rowOff>503464</xdr:rowOff>
    </xdr:to>
    <xdr:cxnSp macro="">
      <xdr:nvCxnSpPr>
        <xdr:cNvPr id="19" name="直線コネクタ 18"/>
        <xdr:cNvCxnSpPr>
          <a:stCxn id="17" idx="2"/>
          <a:endCxn id="16" idx="0"/>
        </xdr:cNvCxnSpPr>
      </xdr:nvCxnSpPr>
      <xdr:spPr>
        <a:xfrm flipH="1">
          <a:off x="8490856" y="2857500"/>
          <a:ext cx="224520" cy="666750"/>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dr:col>7</xdr:col>
      <xdr:colOff>285750</xdr:colOff>
      <xdr:row>3</xdr:row>
      <xdr:rowOff>0</xdr:rowOff>
    </xdr:from>
    <xdr:to>
      <xdr:col>10</xdr:col>
      <xdr:colOff>506185</xdr:colOff>
      <xdr:row>4</xdr:row>
      <xdr:rowOff>266700</xdr:rowOff>
    </xdr:to>
    <xdr:pic>
      <xdr:nvPicPr>
        <xdr:cNvPr id="23" name="図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1036" y="1551214"/>
          <a:ext cx="3785507" cy="756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2272393</xdr:colOff>
      <xdr:row>8</xdr:row>
      <xdr:rowOff>585108</xdr:rowOff>
    </xdr:from>
    <xdr:to>
      <xdr:col>8</xdr:col>
      <xdr:colOff>190500</xdr:colOff>
      <xdr:row>29</xdr:row>
      <xdr:rowOff>108857</xdr:rowOff>
    </xdr:to>
    <xdr:sp macro="" textlink="">
      <xdr:nvSpPr>
        <xdr:cNvPr id="30" name="角丸四角形 29"/>
        <xdr:cNvSpPr/>
      </xdr:nvSpPr>
      <xdr:spPr>
        <a:xfrm>
          <a:off x="7102929" y="4721679"/>
          <a:ext cx="3673928" cy="6980464"/>
        </a:xfrm>
        <a:prstGeom prst="roundRect">
          <a:avLst>
            <a:gd name="adj" fmla="val 10049"/>
          </a:avLst>
        </a:prstGeom>
        <a:noFill/>
        <a:ln w="38100">
          <a:solidFill>
            <a:srgbClr val="00CC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176893</xdr:colOff>
      <xdr:row>10</xdr:row>
      <xdr:rowOff>231321</xdr:rowOff>
    </xdr:from>
    <xdr:to>
      <xdr:col>3</xdr:col>
      <xdr:colOff>1877786</xdr:colOff>
      <xdr:row>13</xdr:row>
      <xdr:rowOff>136070</xdr:rowOff>
    </xdr:to>
    <xdr:sp macro="" textlink="">
      <xdr:nvSpPr>
        <xdr:cNvPr id="31" name="正方形/長方形 30"/>
        <xdr:cNvSpPr/>
      </xdr:nvSpPr>
      <xdr:spPr>
        <a:xfrm>
          <a:off x="5007429" y="5361214"/>
          <a:ext cx="1700893" cy="925285"/>
        </a:xfrm>
        <a:prstGeom prst="rect">
          <a:avLst/>
        </a:prstGeom>
        <a:solidFill>
          <a:srgbClr val="00CC00"/>
        </a:solidFill>
        <a:ln>
          <a:solidFill>
            <a:srgbClr val="00CC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400" b="1"/>
            <a:t>プルダウンリストから選択</a:t>
          </a:r>
        </a:p>
      </xdr:txBody>
    </xdr:sp>
    <xdr:clientData/>
  </xdr:twoCellAnchor>
  <xdr:twoCellAnchor>
    <xdr:from>
      <xdr:col>3</xdr:col>
      <xdr:colOff>1877786</xdr:colOff>
      <xdr:row>12</xdr:row>
      <xdr:rowOff>13607</xdr:rowOff>
    </xdr:from>
    <xdr:to>
      <xdr:col>3</xdr:col>
      <xdr:colOff>2272393</xdr:colOff>
      <xdr:row>19</xdr:row>
      <xdr:rowOff>20411</xdr:rowOff>
    </xdr:to>
    <xdr:cxnSp macro="">
      <xdr:nvCxnSpPr>
        <xdr:cNvPr id="33" name="直線コネクタ 32"/>
        <xdr:cNvCxnSpPr>
          <a:stCxn id="31" idx="3"/>
          <a:endCxn id="30" idx="1"/>
        </xdr:cNvCxnSpPr>
      </xdr:nvCxnSpPr>
      <xdr:spPr>
        <a:xfrm>
          <a:off x="6708322" y="5823857"/>
          <a:ext cx="394607" cy="2388054"/>
        </a:xfrm>
        <a:prstGeom prst="line">
          <a:avLst/>
        </a:prstGeom>
        <a:ln>
          <a:solidFill>
            <a:srgbClr val="00C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45;&#35373;&#37326;&#33756;&#12539;&#26524;&#27193;&#33457;&#12365;/R7&#24180;&#24230;/&#65321;&#26045;&#35373;&#22290;&#33464;&#31561;&#29123;&#26009;&#20385;&#26684;&#39640;&#39472;&#23550;&#31574;&#20107;&#26989;/99_R7&#27096;&#24335;&#12539;&#36039;&#26009;&#12394;&#12393;/&#9734;R7&#31649;&#29702;&#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R7.補てん金交付状況調べ "/>
      <sheetName val="マスターシート鑑"/>
      <sheetName val="R7燃料計画まとめ"/>
      <sheetName val="別葉　施設園芸セーフティネット構築事業一覧"/>
      <sheetName val="単価(最初に入力）"/>
      <sheetName val="【1】JA新ひたち野_管理シート"/>
      <sheetName val="【2】JA水戸ひぬま_管理シート"/>
      <sheetName val="【4】なめしお波崎_管理シート"/>
      <sheetName val="【5】北浦みつば_管理シート"/>
      <sheetName val="【9】KEK_管理シート"/>
      <sheetName val="【10】NKEKC_管理シート"/>
      <sheetName val="【11】SGF_管理シート"/>
      <sheetName val="【12】岩井洋菜前進会_管理シート"/>
      <sheetName val="【14】野菜養液栽培研究会_管理シート"/>
      <sheetName val="【15】オーキッド組合_管理シート"/>
      <sheetName val="【16】省エネ技術(川村G)_管理シート"/>
      <sheetName val="【20】JA北つくば真壁促成部_管理シート"/>
      <sheetName val="【21】JA北つくば協和胡瓜_管理シート"/>
      <sheetName val="【22】北つくば下館胡瓜_管理シート"/>
      <sheetName val="【24】三和地区花き_管理シート"/>
      <sheetName val="【25】白鳥大型ハウス組合_管理シート"/>
      <sheetName val="【26】県ばら切花_管理シート"/>
      <sheetName val="【27】省エネ栽培(初見G)_管理シート"/>
      <sheetName val="【30】高萩トマト_管理シート"/>
      <sheetName val="【31】なめがたハウス_管理シート"/>
      <sheetName val="【35】ベルグアース_管理シート"/>
      <sheetName val="【36】(株)峯ファーム_管理シート"/>
      <sheetName val="【37】(株)ドロップ_管理シート"/>
      <sheetName val="【38】(株)一農_管理シート"/>
      <sheetName val="【40】なめしお鹿嶋_管理シート"/>
      <sheetName val="【41】なめしお神栖_管理シート"/>
      <sheetName val="【42】なめしお北浦_管理シート"/>
      <sheetName val="【43】石下地区胡瓜_管理シート"/>
      <sheetName val="【44】境地区野菜_管理シート"/>
      <sheetName val="【45】猿島地区野菜_管理シート"/>
      <sheetName val="【46】JA北つくば　結城園芸部会_管理シート"/>
      <sheetName val="【47】JA常陸_管理シート"/>
      <sheetName val="【49】JP有限責任組合_管理シート"/>
      <sheetName val="【50】JA水郷つくば竜ケ崎_管理シート"/>
      <sheetName val="【51】結城施設園芸組合_管理シート"/>
      <sheetName val="【52】(株)たねまき常総_管理シート"/>
      <sheetName val="【53】水海道地区園芸部会_管理シート"/>
      <sheetName val="【54】(有)美野里菜園_管理シート"/>
      <sheetName val="【55】JA水郷つくば胡瓜部会_管理シート"/>
      <sheetName val="【56】JA水郷つくば阿見なす部会_管理シート"/>
      <sheetName val="【57】JA水郷つくば千代田ハウス部会_管理シート"/>
      <sheetName val="【58】JAやさと_管理シート"/>
    </sheetNames>
    <sheetDataSet>
      <sheetData sheetId="0" refreshError="1"/>
      <sheetData sheetId="1" refreshError="1"/>
      <sheetData sheetId="2" refreshError="1"/>
      <sheetData sheetId="3" refreshError="1"/>
      <sheetData sheetId="4">
        <row r="15">
          <cell r="N15">
            <v>14.1</v>
          </cell>
        </row>
        <row r="16">
          <cell r="N16">
            <v>28.2</v>
          </cell>
        </row>
        <row r="17">
          <cell r="N17">
            <v>47.1</v>
          </cell>
        </row>
        <row r="18">
          <cell r="N18">
            <v>65.900000000000006</v>
          </cell>
        </row>
        <row r="20">
          <cell r="N20">
            <v>15</v>
          </cell>
        </row>
        <row r="21">
          <cell r="N21">
            <v>29.9</v>
          </cell>
        </row>
        <row r="22">
          <cell r="N22">
            <v>49.9</v>
          </cell>
        </row>
        <row r="23">
          <cell r="N23">
            <v>69.8</v>
          </cell>
        </row>
        <row r="25">
          <cell r="N25">
            <v>18.600000000000001</v>
          </cell>
        </row>
        <row r="26">
          <cell r="N26">
            <v>37.299999999999997</v>
          </cell>
        </row>
        <row r="27">
          <cell r="N27">
            <v>62.1</v>
          </cell>
        </row>
        <row r="28">
          <cell r="N28">
            <v>86.9</v>
          </cell>
        </row>
        <row r="30">
          <cell r="N30">
            <v>10.5</v>
          </cell>
        </row>
        <row r="31">
          <cell r="N31">
            <v>21.1</v>
          </cell>
        </row>
        <row r="32">
          <cell r="N32">
            <v>35.1</v>
          </cell>
        </row>
        <row r="33">
          <cell r="N33">
            <v>49.1</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FFFF00"/>
  </sheetPr>
  <dimension ref="A2:V72"/>
  <sheetViews>
    <sheetView view="pageBreakPreview" topLeftCell="A33" zoomScale="85" zoomScaleNormal="100" zoomScaleSheetLayoutView="85" workbookViewId="0">
      <selection activeCell="E70" sqref="E70"/>
    </sheetView>
  </sheetViews>
  <sheetFormatPr defaultColWidth="9" defaultRowHeight="18.75" customHeight="1" x14ac:dyDescent="0.55000000000000004"/>
  <cols>
    <col min="1" max="1" width="13.08203125" style="144" bestFit="1" customWidth="1"/>
    <col min="2" max="3" width="11.08203125" style="144" customWidth="1"/>
    <col min="4" max="4" width="9.83203125" style="144" customWidth="1"/>
    <col min="5" max="7" width="11.08203125" style="144" customWidth="1"/>
    <col min="8" max="8" width="9" style="144"/>
    <col min="9" max="9" width="9" style="144" hidden="1" customWidth="1"/>
    <col min="10" max="10" width="9" style="144"/>
    <col min="11" max="11" width="10.58203125" style="144" bestFit="1" customWidth="1"/>
    <col min="12" max="16384" width="9" style="144"/>
  </cols>
  <sheetData>
    <row r="2" spans="1:22" ht="18.75" customHeight="1" x14ac:dyDescent="0.55000000000000004">
      <c r="A2" s="381" t="s">
        <v>108</v>
      </c>
      <c r="B2" s="381"/>
      <c r="C2" s="381"/>
      <c r="D2" s="381"/>
      <c r="E2" s="381"/>
      <c r="F2" s="381"/>
    </row>
    <row r="3" spans="1:22" ht="18.75" customHeight="1" thickBot="1" x14ac:dyDescent="0.6">
      <c r="I3" s="219">
        <v>1</v>
      </c>
      <c r="M3" s="220"/>
    </row>
    <row r="4" spans="1:22" ht="18.75" customHeight="1" x14ac:dyDescent="0.55000000000000004">
      <c r="A4" s="382" t="s">
        <v>109</v>
      </c>
      <c r="B4" s="221" t="s">
        <v>110</v>
      </c>
      <c r="C4" s="222">
        <v>94.1</v>
      </c>
      <c r="D4" s="385" t="s">
        <v>111</v>
      </c>
      <c r="E4" s="223"/>
      <c r="I4" s="219">
        <v>0.9</v>
      </c>
    </row>
    <row r="5" spans="1:22" ht="18.75" customHeight="1" x14ac:dyDescent="0.55000000000000004">
      <c r="A5" s="383"/>
      <c r="B5" s="224" t="s">
        <v>112</v>
      </c>
      <c r="C5" s="225">
        <v>99.7</v>
      </c>
      <c r="D5" s="386"/>
      <c r="E5" s="226"/>
      <c r="I5" s="219">
        <v>0.8</v>
      </c>
    </row>
    <row r="6" spans="1:22" ht="18.75" customHeight="1" x14ac:dyDescent="0.55000000000000004">
      <c r="A6" s="383"/>
      <c r="B6" s="224" t="s">
        <v>113</v>
      </c>
      <c r="C6" s="227">
        <v>124.2</v>
      </c>
      <c r="D6" s="386"/>
      <c r="E6" s="228"/>
      <c r="I6" s="219">
        <v>0.7</v>
      </c>
    </row>
    <row r="7" spans="1:22" ht="18.75" customHeight="1" thickBot="1" x14ac:dyDescent="0.6">
      <c r="A7" s="384"/>
      <c r="B7" s="229" t="s">
        <v>114</v>
      </c>
      <c r="C7" s="230">
        <v>70.2</v>
      </c>
      <c r="D7" s="387"/>
      <c r="E7" s="231"/>
      <c r="M7" s="220"/>
    </row>
    <row r="8" spans="1:22" s="233" customFormat="1" ht="18.75" customHeight="1" x14ac:dyDescent="0.55000000000000004">
      <c r="A8" s="232"/>
      <c r="B8" s="232"/>
      <c r="C8" s="232"/>
      <c r="D8" s="232"/>
      <c r="E8" s="232"/>
      <c r="F8" s="232"/>
      <c r="G8" s="232"/>
      <c r="M8" s="234"/>
    </row>
    <row r="9" spans="1:22" ht="18.75" customHeight="1" x14ac:dyDescent="0.55000000000000004">
      <c r="A9" s="235"/>
      <c r="C9" s="236"/>
      <c r="D9" s="236"/>
      <c r="E9" s="236"/>
      <c r="H9" s="233"/>
    </row>
    <row r="10" spans="1:22" ht="18.75" customHeight="1" x14ac:dyDescent="0.55000000000000004">
      <c r="A10" s="237" t="s">
        <v>115</v>
      </c>
      <c r="E10" s="236"/>
    </row>
    <row r="11" spans="1:22" ht="18.75" customHeight="1" x14ac:dyDescent="0.55000000000000004">
      <c r="A11" s="238" t="s">
        <v>44</v>
      </c>
      <c r="B11" s="239" t="s">
        <v>116</v>
      </c>
      <c r="C11" s="239" t="s">
        <v>117</v>
      </c>
      <c r="D11" s="239" t="s">
        <v>5</v>
      </c>
      <c r="E11" s="236"/>
      <c r="F11" s="144" t="s">
        <v>118</v>
      </c>
      <c r="K11" s="388" t="s">
        <v>119</v>
      </c>
      <c r="L11" s="388"/>
      <c r="M11" s="388"/>
      <c r="N11" s="388"/>
    </row>
    <row r="12" spans="1:22" ht="18.75" customHeight="1" x14ac:dyDescent="0.55000000000000004">
      <c r="A12" s="238" t="s">
        <v>8</v>
      </c>
      <c r="B12" s="240"/>
      <c r="C12" s="240"/>
      <c r="D12" s="241"/>
      <c r="E12" s="236"/>
      <c r="F12" s="238" t="s">
        <v>120</v>
      </c>
      <c r="G12" s="242">
        <v>0.7</v>
      </c>
      <c r="K12" s="375" t="s">
        <v>107</v>
      </c>
      <c r="M12" s="243"/>
      <c r="N12" s="390" t="s">
        <v>95</v>
      </c>
      <c r="Q12" s="375" t="s">
        <v>107</v>
      </c>
      <c r="R12" s="377" t="s">
        <v>94</v>
      </c>
      <c r="S12" s="379" t="s">
        <v>95</v>
      </c>
      <c r="T12" s="379"/>
      <c r="U12" s="379"/>
      <c r="V12" s="379"/>
    </row>
    <row r="13" spans="1:22" ht="18.75" customHeight="1" thickBot="1" x14ac:dyDescent="0.6">
      <c r="A13" s="238" t="s">
        <v>10</v>
      </c>
      <c r="B13" s="240"/>
      <c r="C13" s="240"/>
      <c r="D13" s="241"/>
      <c r="E13" s="236"/>
      <c r="F13" s="238" t="s">
        <v>121</v>
      </c>
      <c r="G13" s="242">
        <v>1</v>
      </c>
      <c r="K13" s="389"/>
      <c r="L13" s="244"/>
      <c r="M13" s="245"/>
      <c r="N13" s="391"/>
      <c r="Q13" s="376"/>
      <c r="R13" s="378"/>
      <c r="S13" s="156">
        <v>1.1499999999999999</v>
      </c>
      <c r="T13" s="156">
        <v>1.3</v>
      </c>
      <c r="U13" s="156">
        <v>1.5</v>
      </c>
      <c r="V13" s="156">
        <v>1.7</v>
      </c>
    </row>
    <row r="14" spans="1:22" ht="18.75" customHeight="1" x14ac:dyDescent="0.55000000000000004">
      <c r="A14" s="238" t="s">
        <v>13</v>
      </c>
      <c r="B14" s="246"/>
      <c r="C14" s="247"/>
      <c r="D14" s="241"/>
      <c r="E14" s="236"/>
      <c r="F14" s="144" t="s">
        <v>122</v>
      </c>
      <c r="K14" s="380" t="s">
        <v>81</v>
      </c>
      <c r="L14" s="248" t="s">
        <v>94</v>
      </c>
      <c r="M14" s="249">
        <v>94.1</v>
      </c>
      <c r="N14" s="250"/>
      <c r="Q14" s="164" t="s">
        <v>81</v>
      </c>
      <c r="R14" s="165">
        <v>94.1</v>
      </c>
      <c r="S14" s="166">
        <v>14.1</v>
      </c>
      <c r="T14" s="166">
        <v>28.2</v>
      </c>
      <c r="U14" s="166">
        <v>47.1</v>
      </c>
      <c r="V14" s="166">
        <v>65.900000000000006</v>
      </c>
    </row>
    <row r="15" spans="1:22" ht="18.75" customHeight="1" x14ac:dyDescent="0.55000000000000004">
      <c r="A15" s="238" t="s">
        <v>16</v>
      </c>
      <c r="B15" s="251"/>
      <c r="C15" s="252"/>
      <c r="D15" s="241"/>
      <c r="F15" s="144" t="s">
        <v>123</v>
      </c>
      <c r="K15" s="373"/>
      <c r="L15" s="165"/>
      <c r="M15" s="156">
        <v>1.1499999999999999</v>
      </c>
      <c r="N15" s="253">
        <v>14.1</v>
      </c>
      <c r="Q15" s="164" t="s">
        <v>99</v>
      </c>
      <c r="R15" s="165">
        <v>99.7</v>
      </c>
      <c r="S15" s="166">
        <v>15</v>
      </c>
      <c r="T15" s="166">
        <v>29.9</v>
      </c>
      <c r="U15" s="166">
        <v>49.9</v>
      </c>
      <c r="V15" s="166">
        <v>69.8</v>
      </c>
    </row>
    <row r="16" spans="1:22" ht="18.75" customHeight="1" x14ac:dyDescent="0.55000000000000004">
      <c r="F16" s="238" t="s">
        <v>124</v>
      </c>
      <c r="G16" s="242">
        <v>0.8</v>
      </c>
      <c r="K16" s="373"/>
      <c r="L16" s="165"/>
      <c r="M16" s="156">
        <v>1.3</v>
      </c>
      <c r="N16" s="253">
        <v>28.2</v>
      </c>
      <c r="Q16" s="164" t="s">
        <v>102</v>
      </c>
      <c r="R16" s="165">
        <v>124.2</v>
      </c>
      <c r="S16" s="172">
        <v>18.600000000000001</v>
      </c>
      <c r="T16" s="172">
        <v>37.299999999999997</v>
      </c>
      <c r="U16" s="172">
        <v>62.1</v>
      </c>
      <c r="V16" s="172">
        <v>86.9</v>
      </c>
    </row>
    <row r="17" spans="1:22" ht="18.75" customHeight="1" x14ac:dyDescent="0.55000000000000004">
      <c r="A17" s="237" t="s">
        <v>125</v>
      </c>
      <c r="E17" s="233"/>
      <c r="F17" s="254" t="s">
        <v>126</v>
      </c>
      <c r="G17" s="255">
        <v>0.9</v>
      </c>
      <c r="K17" s="373"/>
      <c r="L17" s="165"/>
      <c r="M17" s="156">
        <v>1.5</v>
      </c>
      <c r="N17" s="253">
        <v>47.1</v>
      </c>
      <c r="Q17" s="164" t="s">
        <v>103</v>
      </c>
      <c r="R17" s="165">
        <v>70.2</v>
      </c>
      <c r="S17" s="178">
        <v>10.5</v>
      </c>
      <c r="T17" s="178">
        <v>21.1</v>
      </c>
      <c r="U17" s="178">
        <v>35.1</v>
      </c>
      <c r="V17" s="178">
        <v>49.1</v>
      </c>
    </row>
    <row r="18" spans="1:22" ht="18.75" customHeight="1" thickBot="1" x14ac:dyDescent="0.6">
      <c r="A18" s="238" t="s">
        <v>44</v>
      </c>
      <c r="B18" s="239" t="s">
        <v>116</v>
      </c>
      <c r="C18" s="239" t="s">
        <v>117</v>
      </c>
      <c r="D18" s="239" t="s">
        <v>5</v>
      </c>
      <c r="E18" s="233"/>
      <c r="F18" s="238" t="s">
        <v>127</v>
      </c>
      <c r="G18" s="242">
        <v>1</v>
      </c>
      <c r="K18" s="373"/>
      <c r="L18" s="256"/>
      <c r="M18" s="257">
        <v>1.7</v>
      </c>
      <c r="N18" s="258">
        <v>65.900000000000006</v>
      </c>
    </row>
    <row r="19" spans="1:22" ht="18.75" customHeight="1" x14ac:dyDescent="0.4">
      <c r="A19" s="238" t="s">
        <v>8</v>
      </c>
      <c r="B19" s="240"/>
      <c r="C19" s="240"/>
      <c r="D19" s="241"/>
      <c r="E19" s="233"/>
      <c r="F19" s="259"/>
      <c r="K19" s="380" t="s">
        <v>99</v>
      </c>
      <c r="L19" s="248" t="s">
        <v>94</v>
      </c>
      <c r="M19" s="249">
        <v>99.7</v>
      </c>
      <c r="N19" s="260"/>
    </row>
    <row r="20" spans="1:22" ht="18.75" customHeight="1" x14ac:dyDescent="0.4">
      <c r="A20" s="238" t="s">
        <v>10</v>
      </c>
      <c r="B20" s="240"/>
      <c r="C20" s="240"/>
      <c r="D20" s="241"/>
      <c r="E20" s="233"/>
      <c r="F20" s="259"/>
      <c r="K20" s="373"/>
      <c r="L20" s="165"/>
      <c r="M20" s="156">
        <v>1.1499999999999999</v>
      </c>
      <c r="N20" s="253">
        <v>15</v>
      </c>
    </row>
    <row r="21" spans="1:22" ht="18.75" customHeight="1" x14ac:dyDescent="0.4">
      <c r="A21" s="238" t="s">
        <v>13</v>
      </c>
      <c r="B21" s="246"/>
      <c r="C21" s="247"/>
      <c r="D21" s="241"/>
      <c r="E21" s="233"/>
      <c r="F21" s="259"/>
      <c r="K21" s="373"/>
      <c r="L21" s="165"/>
      <c r="M21" s="156">
        <v>1.3</v>
      </c>
      <c r="N21" s="253">
        <v>29.9</v>
      </c>
    </row>
    <row r="22" spans="1:22" ht="18.75" customHeight="1" x14ac:dyDescent="0.4">
      <c r="A22" s="238" t="s">
        <v>16</v>
      </c>
      <c r="B22" s="251"/>
      <c r="C22" s="252"/>
      <c r="D22" s="241"/>
      <c r="E22" s="233"/>
      <c r="F22" s="259"/>
      <c r="K22" s="373"/>
      <c r="L22" s="165"/>
      <c r="M22" s="156">
        <v>1.5</v>
      </c>
      <c r="N22" s="253">
        <v>49.9</v>
      </c>
    </row>
    <row r="23" spans="1:22" ht="18.75" customHeight="1" thickBot="1" x14ac:dyDescent="0.45">
      <c r="E23" s="233"/>
      <c r="F23" s="259"/>
      <c r="K23" s="374"/>
      <c r="L23" s="261"/>
      <c r="M23" s="262">
        <v>1.7</v>
      </c>
      <c r="N23" s="263">
        <v>69.8</v>
      </c>
    </row>
    <row r="24" spans="1:22" ht="18.75" customHeight="1" x14ac:dyDescent="0.4">
      <c r="A24" s="237" t="s">
        <v>128</v>
      </c>
      <c r="E24" s="233"/>
      <c r="F24" s="259"/>
      <c r="K24" s="373" t="s">
        <v>102</v>
      </c>
      <c r="L24" s="264" t="s">
        <v>94</v>
      </c>
      <c r="M24" s="265">
        <v>124.2</v>
      </c>
      <c r="N24" s="266"/>
    </row>
    <row r="25" spans="1:22" ht="18.75" customHeight="1" x14ac:dyDescent="0.4">
      <c r="A25" s="238" t="s">
        <v>44</v>
      </c>
      <c r="B25" s="239" t="s">
        <v>116</v>
      </c>
      <c r="C25" s="239" t="s">
        <v>117</v>
      </c>
      <c r="D25" s="239" t="s">
        <v>5</v>
      </c>
      <c r="E25" s="233"/>
      <c r="F25" s="259"/>
      <c r="K25" s="373"/>
      <c r="L25" s="165"/>
      <c r="M25" s="156">
        <v>1.1499999999999999</v>
      </c>
      <c r="N25" s="267">
        <v>18.600000000000001</v>
      </c>
    </row>
    <row r="26" spans="1:22" ht="18.75" customHeight="1" x14ac:dyDescent="0.4">
      <c r="A26" s="238" t="s">
        <v>8</v>
      </c>
      <c r="B26" s="240"/>
      <c r="C26" s="240"/>
      <c r="D26" s="241"/>
      <c r="E26" s="233"/>
      <c r="F26" s="259"/>
      <c r="K26" s="373"/>
      <c r="L26" s="165"/>
      <c r="M26" s="156">
        <v>1.3</v>
      </c>
      <c r="N26" s="267">
        <v>37.299999999999997</v>
      </c>
    </row>
    <row r="27" spans="1:22" ht="18.75" customHeight="1" x14ac:dyDescent="0.4">
      <c r="A27" s="238" t="s">
        <v>10</v>
      </c>
      <c r="B27" s="240"/>
      <c r="C27" s="240"/>
      <c r="D27" s="241"/>
      <c r="E27" s="233"/>
      <c r="F27" s="259"/>
      <c r="K27" s="373"/>
      <c r="L27" s="165"/>
      <c r="M27" s="156">
        <v>1.5</v>
      </c>
      <c r="N27" s="267">
        <v>62.1</v>
      </c>
    </row>
    <row r="28" spans="1:22" ht="18.75" customHeight="1" thickBot="1" x14ac:dyDescent="0.45">
      <c r="A28" s="238" t="s">
        <v>13</v>
      </c>
      <c r="B28" s="246"/>
      <c r="C28" s="247"/>
      <c r="D28" s="241"/>
      <c r="E28" s="233"/>
      <c r="F28" s="259"/>
      <c r="K28" s="374"/>
      <c r="L28" s="261"/>
      <c r="M28" s="262">
        <v>1.7</v>
      </c>
      <c r="N28" s="268">
        <v>86.9</v>
      </c>
    </row>
    <row r="29" spans="1:22" ht="18.75" customHeight="1" x14ac:dyDescent="0.4">
      <c r="A29" s="238" t="s">
        <v>16</v>
      </c>
      <c r="B29" s="251"/>
      <c r="C29" s="252"/>
      <c r="D29" s="241"/>
      <c r="E29" s="233"/>
      <c r="F29" s="259"/>
      <c r="K29" s="373" t="s">
        <v>103</v>
      </c>
      <c r="L29" s="264" t="s">
        <v>94</v>
      </c>
      <c r="M29" s="265">
        <v>70.2</v>
      </c>
      <c r="N29" s="269"/>
    </row>
    <row r="30" spans="1:22" ht="18.75" customHeight="1" x14ac:dyDescent="0.4">
      <c r="E30" s="233"/>
      <c r="F30" s="259"/>
      <c r="K30" s="373"/>
      <c r="L30" s="238"/>
      <c r="M30" s="156">
        <v>1.1499999999999999</v>
      </c>
      <c r="N30" s="270">
        <v>10.5</v>
      </c>
    </row>
    <row r="31" spans="1:22" ht="18.75" customHeight="1" x14ac:dyDescent="0.4">
      <c r="A31" s="237" t="s">
        <v>129</v>
      </c>
      <c r="E31" s="233"/>
      <c r="F31" s="259"/>
      <c r="K31" s="373"/>
      <c r="L31" s="238"/>
      <c r="M31" s="156">
        <v>1.3</v>
      </c>
      <c r="N31" s="270">
        <v>21.1</v>
      </c>
    </row>
    <row r="32" spans="1:22" ht="18.75" customHeight="1" x14ac:dyDescent="0.4">
      <c r="A32" s="238" t="s">
        <v>44</v>
      </c>
      <c r="B32" s="239" t="s">
        <v>116</v>
      </c>
      <c r="C32" s="239" t="s">
        <v>117</v>
      </c>
      <c r="D32" s="239" t="s">
        <v>5</v>
      </c>
      <c r="E32" s="233"/>
      <c r="F32" s="259"/>
      <c r="K32" s="373"/>
      <c r="L32" s="238"/>
      <c r="M32" s="156">
        <v>1.5</v>
      </c>
      <c r="N32" s="270">
        <v>35.1</v>
      </c>
    </row>
    <row r="33" spans="1:14" ht="18.75" customHeight="1" thickBot="1" x14ac:dyDescent="0.45">
      <c r="A33" s="238" t="s">
        <v>8</v>
      </c>
      <c r="B33" s="240"/>
      <c r="C33" s="240"/>
      <c r="D33" s="241"/>
      <c r="E33" s="233"/>
      <c r="F33" s="259"/>
      <c r="K33" s="374"/>
      <c r="L33" s="271"/>
      <c r="M33" s="262">
        <v>1.7</v>
      </c>
      <c r="N33" s="272">
        <v>49.1</v>
      </c>
    </row>
    <row r="34" spans="1:14" ht="18.75" customHeight="1" x14ac:dyDescent="0.4">
      <c r="A34" s="238" t="s">
        <v>10</v>
      </c>
      <c r="B34" s="240"/>
      <c r="C34" s="240"/>
      <c r="D34" s="241"/>
      <c r="E34" s="233"/>
      <c r="F34" s="259"/>
    </row>
    <row r="35" spans="1:14" ht="18.75" customHeight="1" x14ac:dyDescent="0.4">
      <c r="A35" s="238" t="s">
        <v>13</v>
      </c>
      <c r="B35" s="246"/>
      <c r="C35" s="247"/>
      <c r="D35" s="241"/>
      <c r="E35" s="233"/>
      <c r="F35" s="259"/>
    </row>
    <row r="36" spans="1:14" ht="18.75" customHeight="1" x14ac:dyDescent="0.4">
      <c r="A36" s="238" t="s">
        <v>16</v>
      </c>
      <c r="B36" s="251"/>
      <c r="C36" s="252"/>
      <c r="D36" s="241"/>
      <c r="E36" s="233"/>
      <c r="F36" s="259"/>
    </row>
    <row r="37" spans="1:14" ht="18.75" customHeight="1" x14ac:dyDescent="0.4">
      <c r="E37" s="233"/>
      <c r="F37" s="259"/>
    </row>
    <row r="38" spans="1:14" ht="18.75" customHeight="1" x14ac:dyDescent="0.4">
      <c r="A38" s="237" t="s">
        <v>130</v>
      </c>
      <c r="E38" s="233"/>
      <c r="F38" s="259"/>
    </row>
    <row r="39" spans="1:14" ht="18.75" customHeight="1" x14ac:dyDescent="0.4">
      <c r="A39" s="238" t="s">
        <v>44</v>
      </c>
      <c r="B39" s="239" t="s">
        <v>116</v>
      </c>
      <c r="C39" s="239" t="s">
        <v>117</v>
      </c>
      <c r="D39" s="239" t="s">
        <v>5</v>
      </c>
      <c r="E39" s="233"/>
      <c r="F39" s="259"/>
    </row>
    <row r="40" spans="1:14" ht="18.75" customHeight="1" x14ac:dyDescent="0.4">
      <c r="A40" s="238" t="s">
        <v>8</v>
      </c>
      <c r="B40" s="240"/>
      <c r="C40" s="240"/>
      <c r="D40" s="241"/>
      <c r="E40" s="233"/>
      <c r="F40" s="259"/>
    </row>
    <row r="41" spans="1:14" ht="18.75" customHeight="1" x14ac:dyDescent="0.4">
      <c r="A41" s="238" t="s">
        <v>10</v>
      </c>
      <c r="B41" s="240"/>
      <c r="C41" s="240"/>
      <c r="D41" s="241"/>
      <c r="E41" s="233"/>
      <c r="F41" s="259"/>
    </row>
    <row r="42" spans="1:14" ht="18.75" customHeight="1" x14ac:dyDescent="0.4">
      <c r="A42" s="238" t="s">
        <v>13</v>
      </c>
      <c r="B42" s="246"/>
      <c r="C42" s="246"/>
      <c r="D42" s="241"/>
      <c r="E42" s="233"/>
      <c r="F42" s="259"/>
    </row>
    <row r="43" spans="1:14" ht="18.75" customHeight="1" x14ac:dyDescent="0.4">
      <c r="A43" s="238" t="s">
        <v>16</v>
      </c>
      <c r="B43" s="251"/>
      <c r="C43" s="251"/>
      <c r="D43" s="241"/>
      <c r="E43" s="233"/>
      <c r="F43" s="259"/>
    </row>
    <row r="44" spans="1:14" ht="18.75" customHeight="1" x14ac:dyDescent="0.4">
      <c r="E44" s="233"/>
      <c r="F44" s="259"/>
    </row>
    <row r="45" spans="1:14" ht="18.75" customHeight="1" x14ac:dyDescent="0.4">
      <c r="A45" s="237" t="s">
        <v>131</v>
      </c>
      <c r="E45" s="233"/>
      <c r="F45" s="259"/>
    </row>
    <row r="46" spans="1:14" ht="18.75" customHeight="1" x14ac:dyDescent="0.4">
      <c r="A46" s="238" t="s">
        <v>44</v>
      </c>
      <c r="B46" s="239" t="s">
        <v>116</v>
      </c>
      <c r="C46" s="239" t="s">
        <v>117</v>
      </c>
      <c r="D46" s="239" t="s">
        <v>5</v>
      </c>
      <c r="E46" s="233"/>
      <c r="F46" s="259"/>
    </row>
    <row r="47" spans="1:14" ht="18.75" customHeight="1" x14ac:dyDescent="0.4">
      <c r="A47" s="238" t="s">
        <v>8</v>
      </c>
      <c r="B47" s="240"/>
      <c r="C47" s="240"/>
      <c r="D47" s="241"/>
      <c r="E47" s="233"/>
      <c r="F47" s="259"/>
    </row>
    <row r="48" spans="1:14" ht="18.75" customHeight="1" x14ac:dyDescent="0.4">
      <c r="A48" s="238" t="s">
        <v>10</v>
      </c>
      <c r="B48" s="240"/>
      <c r="C48" s="240"/>
      <c r="D48" s="241"/>
      <c r="E48" s="233"/>
      <c r="F48" s="259"/>
    </row>
    <row r="49" spans="1:6" ht="18.75" customHeight="1" x14ac:dyDescent="0.4">
      <c r="A49" s="238" t="s">
        <v>13</v>
      </c>
      <c r="B49" s="246"/>
      <c r="C49" s="246"/>
      <c r="D49" s="241"/>
      <c r="E49" s="233"/>
      <c r="F49" s="259"/>
    </row>
    <row r="50" spans="1:6" ht="18.75" customHeight="1" x14ac:dyDescent="0.4">
      <c r="A50" s="238" t="s">
        <v>16</v>
      </c>
      <c r="B50" s="251"/>
      <c r="C50" s="251"/>
      <c r="D50" s="241"/>
      <c r="E50" s="233"/>
      <c r="F50" s="259"/>
    </row>
    <row r="51" spans="1:6" ht="18.75" customHeight="1" x14ac:dyDescent="0.4">
      <c r="E51" s="233"/>
      <c r="F51" s="259"/>
    </row>
    <row r="52" spans="1:6" ht="18.75" customHeight="1" x14ac:dyDescent="0.4">
      <c r="A52" s="237" t="s">
        <v>132</v>
      </c>
      <c r="E52" s="233"/>
      <c r="F52" s="259"/>
    </row>
    <row r="53" spans="1:6" ht="18.75" customHeight="1" x14ac:dyDescent="0.4">
      <c r="A53" s="238" t="s">
        <v>44</v>
      </c>
      <c r="B53" s="239" t="s">
        <v>116</v>
      </c>
      <c r="C53" s="239" t="s">
        <v>117</v>
      </c>
      <c r="D53" s="239" t="s">
        <v>5</v>
      </c>
      <c r="E53" s="233"/>
      <c r="F53" s="259"/>
    </row>
    <row r="54" spans="1:6" ht="18.75" customHeight="1" x14ac:dyDescent="0.4">
      <c r="A54" s="238" t="s">
        <v>8</v>
      </c>
      <c r="B54" s="240"/>
      <c r="C54" s="240"/>
      <c r="D54" s="241"/>
      <c r="E54" s="233"/>
      <c r="F54" s="259"/>
    </row>
    <row r="55" spans="1:6" ht="18.75" customHeight="1" x14ac:dyDescent="0.4">
      <c r="A55" s="238" t="s">
        <v>10</v>
      </c>
      <c r="B55" s="240"/>
      <c r="C55" s="240"/>
      <c r="D55" s="241"/>
      <c r="E55" s="233"/>
      <c r="F55" s="259"/>
    </row>
    <row r="56" spans="1:6" ht="18.75" customHeight="1" x14ac:dyDescent="0.4">
      <c r="A56" s="238" t="s">
        <v>13</v>
      </c>
      <c r="B56" s="246"/>
      <c r="C56" s="246"/>
      <c r="D56" s="241"/>
      <c r="E56" s="233"/>
      <c r="F56" s="259"/>
    </row>
    <row r="57" spans="1:6" ht="18.75" customHeight="1" x14ac:dyDescent="0.4">
      <c r="A57" s="238" t="s">
        <v>16</v>
      </c>
      <c r="B57" s="251"/>
      <c r="C57" s="251"/>
      <c r="D57" s="241"/>
      <c r="E57" s="233"/>
      <c r="F57" s="259"/>
    </row>
    <row r="58" spans="1:6" ht="18.75" customHeight="1" x14ac:dyDescent="0.4">
      <c r="E58" s="233"/>
      <c r="F58" s="259"/>
    </row>
    <row r="59" spans="1:6" ht="18.75" customHeight="1" x14ac:dyDescent="0.4">
      <c r="A59" s="237" t="s">
        <v>133</v>
      </c>
      <c r="E59" s="233"/>
      <c r="F59" s="259"/>
    </row>
    <row r="60" spans="1:6" ht="18.75" customHeight="1" x14ac:dyDescent="0.4">
      <c r="A60" s="238" t="s">
        <v>44</v>
      </c>
      <c r="B60" s="239" t="s">
        <v>116</v>
      </c>
      <c r="C60" s="239" t="s">
        <v>117</v>
      </c>
      <c r="D60" s="239" t="s">
        <v>5</v>
      </c>
      <c r="E60" s="233"/>
      <c r="F60" s="259"/>
    </row>
    <row r="61" spans="1:6" ht="18.75" customHeight="1" x14ac:dyDescent="0.4">
      <c r="A61" s="238" t="s">
        <v>8</v>
      </c>
      <c r="B61" s="240"/>
      <c r="C61" s="240"/>
      <c r="D61" s="241"/>
      <c r="E61" s="233"/>
      <c r="F61" s="259"/>
    </row>
    <row r="62" spans="1:6" ht="18.75" customHeight="1" x14ac:dyDescent="0.4">
      <c r="A62" s="238" t="s">
        <v>10</v>
      </c>
      <c r="B62" s="240"/>
      <c r="C62" s="240"/>
      <c r="D62" s="241"/>
      <c r="E62" s="233"/>
      <c r="F62" s="259"/>
    </row>
    <row r="63" spans="1:6" ht="18.75" customHeight="1" x14ac:dyDescent="0.4">
      <c r="A63" s="238" t="s">
        <v>13</v>
      </c>
      <c r="B63" s="246"/>
      <c r="C63" s="246"/>
      <c r="D63" s="241"/>
      <c r="E63" s="233"/>
      <c r="F63" s="259"/>
    </row>
    <row r="64" spans="1:6" ht="18.75" customHeight="1" x14ac:dyDescent="0.4">
      <c r="A64" s="238" t="s">
        <v>16</v>
      </c>
      <c r="B64" s="251"/>
      <c r="C64" s="251"/>
      <c r="D64" s="241"/>
      <c r="E64" s="233"/>
      <c r="F64" s="259"/>
    </row>
    <row r="65" spans="1:6" ht="18.75" customHeight="1" x14ac:dyDescent="0.4">
      <c r="E65" s="233"/>
      <c r="F65" s="259"/>
    </row>
    <row r="66" spans="1:6" ht="18.75" customHeight="1" x14ac:dyDescent="0.4">
      <c r="A66" s="237" t="s">
        <v>159</v>
      </c>
      <c r="E66" s="233"/>
      <c r="F66" s="259"/>
    </row>
    <row r="67" spans="1:6" ht="18.75" customHeight="1" x14ac:dyDescent="0.4">
      <c r="A67" s="238" t="s">
        <v>44</v>
      </c>
      <c r="B67" s="239" t="s">
        <v>116</v>
      </c>
      <c r="C67" s="239" t="s">
        <v>117</v>
      </c>
      <c r="D67" s="239" t="s">
        <v>5</v>
      </c>
      <c r="E67" s="233"/>
      <c r="F67" s="259"/>
    </row>
    <row r="68" spans="1:6" ht="18.75" customHeight="1" x14ac:dyDescent="0.4">
      <c r="A68" s="238" t="s">
        <v>8</v>
      </c>
      <c r="B68" s="240"/>
      <c r="C68" s="240"/>
      <c r="D68" s="241"/>
      <c r="E68" s="233"/>
      <c r="F68" s="259"/>
    </row>
    <row r="69" spans="1:6" ht="18.75" customHeight="1" x14ac:dyDescent="0.4">
      <c r="A69" s="238" t="s">
        <v>10</v>
      </c>
      <c r="B69" s="240"/>
      <c r="C69" s="240"/>
      <c r="D69" s="241"/>
      <c r="E69" s="233"/>
      <c r="F69" s="259"/>
    </row>
    <row r="70" spans="1:6" ht="18.75" customHeight="1" x14ac:dyDescent="0.4">
      <c r="A70" s="238" t="s">
        <v>13</v>
      </c>
      <c r="B70" s="246"/>
      <c r="C70" s="246"/>
      <c r="D70" s="241"/>
      <c r="E70" s="233"/>
      <c r="F70" s="259"/>
    </row>
    <row r="71" spans="1:6" ht="18.75" customHeight="1" x14ac:dyDescent="0.4">
      <c r="A71" s="238" t="s">
        <v>16</v>
      </c>
      <c r="B71" s="251"/>
      <c r="C71" s="251"/>
      <c r="D71" s="241"/>
      <c r="E71" s="233"/>
      <c r="F71" s="259"/>
    </row>
    <row r="72" spans="1:6" ht="18.75" customHeight="1" x14ac:dyDescent="0.4">
      <c r="E72" s="233"/>
      <c r="F72" s="259"/>
    </row>
  </sheetData>
  <mergeCells count="13">
    <mergeCell ref="A2:F2"/>
    <mergeCell ref="A4:A7"/>
    <mergeCell ref="D4:D7"/>
    <mergeCell ref="K11:N11"/>
    <mergeCell ref="K12:K13"/>
    <mergeCell ref="N12:N13"/>
    <mergeCell ref="K29:K33"/>
    <mergeCell ref="Q12:Q13"/>
    <mergeCell ref="R12:R13"/>
    <mergeCell ref="S12:V12"/>
    <mergeCell ref="K14:K18"/>
    <mergeCell ref="K19:K23"/>
    <mergeCell ref="K24:K28"/>
  </mergeCells>
  <phoneticPr fontId="2"/>
  <dataValidations count="1">
    <dataValidation type="list" allowBlank="1" showInputMessage="1" showErrorMessage="1" sqref="D19:D22 D26:D29 D33:D36 D40:D43 D47:D50 D54:D57 D61:D64 D68:D71 D12:D15">
      <formula1>$I$3:$I$6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Q64"/>
  <sheetViews>
    <sheetView tabSelected="1" view="pageBreakPreview" topLeftCell="A7" zoomScale="70" zoomScaleNormal="55" zoomScaleSheetLayoutView="70" workbookViewId="0">
      <selection activeCell="K6" sqref="K6"/>
    </sheetView>
  </sheetViews>
  <sheetFormatPr defaultColWidth="9" defaultRowHeight="19.5" customHeight="1" outlineLevelCol="1" x14ac:dyDescent="0.55000000000000004"/>
  <cols>
    <col min="1" max="1" width="13.83203125" style="1" bestFit="1" customWidth="1"/>
    <col min="2" max="2" width="15.33203125" style="1" bestFit="1" customWidth="1"/>
    <col min="3" max="3" width="34.08203125" style="1" bestFit="1" customWidth="1"/>
    <col min="4" max="4" width="31.75" style="1" customWidth="1"/>
    <col min="5" max="5" width="11" style="4" customWidth="1"/>
    <col min="6" max="6" width="10.5" style="1" customWidth="1"/>
    <col min="7" max="8" width="11" style="1" customWidth="1"/>
    <col min="9" max="9" width="19" style="1" customWidth="1"/>
    <col min="10" max="10" width="16.75" style="1" customWidth="1"/>
    <col min="11" max="11" width="9.25" style="2" bestFit="1" customWidth="1"/>
    <col min="12" max="12" width="10.5" style="1" customWidth="1"/>
    <col min="13" max="13" width="12.33203125" style="1" customWidth="1"/>
    <col min="14" max="14" width="12.33203125" style="4" customWidth="1"/>
    <col min="15" max="16" width="13.33203125" style="1" customWidth="1"/>
    <col min="17" max="17" width="11.83203125" style="1" customWidth="1"/>
    <col min="18" max="18" width="11.25" style="1" customWidth="1"/>
    <col min="19" max="19" width="18.33203125" style="1" customWidth="1"/>
    <col min="20" max="20" width="20" style="1" customWidth="1"/>
    <col min="21" max="21" width="11.25" style="1" customWidth="1" collapsed="1"/>
    <col min="22" max="22" width="11.25" style="1" customWidth="1"/>
    <col min="23" max="26" width="10.5" style="1" customWidth="1"/>
    <col min="27" max="27" width="15.75" style="1" customWidth="1"/>
    <col min="28" max="28" width="11.25" style="1" customWidth="1"/>
    <col min="29" max="29" width="15.75" style="1" customWidth="1"/>
    <col min="30" max="30" width="12.83203125" style="1" customWidth="1"/>
    <col min="31" max="31" width="11.25" style="1" customWidth="1"/>
    <col min="32" max="33" width="12" style="1" customWidth="1"/>
    <col min="34" max="47" width="10.58203125" style="1" customWidth="1"/>
    <col min="48" max="48" width="17" style="1" customWidth="1"/>
    <col min="49" max="50" width="11.33203125" style="1" customWidth="1"/>
    <col min="51" max="51" width="13.5" style="1" customWidth="1"/>
    <col min="52" max="54" width="11.33203125" style="1" customWidth="1"/>
    <col min="55" max="102" width="11.33203125" style="1" customWidth="1" outlineLevel="1"/>
    <col min="103" max="106" width="13.08203125" style="1" customWidth="1"/>
    <col min="107" max="107" width="14.5" style="1" customWidth="1"/>
    <col min="108" max="16384" width="9" style="1"/>
  </cols>
  <sheetData>
    <row r="1" spans="1:107" ht="41.25" customHeight="1" x14ac:dyDescent="0.55000000000000004">
      <c r="A1" s="1" t="s">
        <v>0</v>
      </c>
      <c r="L1" s="3" t="s">
        <v>1</v>
      </c>
    </row>
    <row r="2" spans="1:107" ht="42" customHeight="1" x14ac:dyDescent="0.55000000000000004">
      <c r="A2" s="5"/>
      <c r="B2" s="6" t="s">
        <v>134</v>
      </c>
      <c r="D2" s="7"/>
      <c r="F2" s="7"/>
      <c r="G2" s="7"/>
      <c r="H2" s="7"/>
      <c r="I2" s="7"/>
      <c r="J2" s="7"/>
      <c r="K2" s="8"/>
      <c r="L2" s="9" t="s">
        <v>2</v>
      </c>
      <c r="M2" s="7"/>
      <c r="N2" s="7"/>
      <c r="O2" s="7"/>
      <c r="P2" s="7"/>
      <c r="Q2" s="7"/>
      <c r="R2" s="7"/>
      <c r="S2" s="7"/>
      <c r="T2" s="7"/>
      <c r="U2" s="7"/>
      <c r="V2" s="7"/>
      <c r="W2" s="7"/>
      <c r="X2" s="7"/>
      <c r="Y2" s="7"/>
      <c r="Z2" s="7"/>
      <c r="AA2" s="7"/>
      <c r="AB2" s="7"/>
      <c r="AC2" s="7"/>
      <c r="AD2" s="7"/>
      <c r="AE2" s="7"/>
      <c r="AF2" s="7"/>
      <c r="AH2" s="10"/>
      <c r="AI2" s="10"/>
      <c r="AJ2" s="10" t="s">
        <v>3</v>
      </c>
      <c r="AK2" s="10"/>
      <c r="AL2" s="10"/>
      <c r="AM2" s="10"/>
      <c r="AN2" s="10"/>
      <c r="AO2" s="10"/>
      <c r="AP2" s="10"/>
      <c r="AQ2" s="10"/>
      <c r="AR2" s="10"/>
      <c r="AS2" s="10"/>
      <c r="AT2" s="10"/>
      <c r="AU2" s="10"/>
      <c r="AW2" s="422" t="s">
        <v>137</v>
      </c>
      <c r="AX2" s="11"/>
      <c r="AY2" s="12" t="s">
        <v>4</v>
      </c>
      <c r="AZ2" s="13" t="s">
        <v>5</v>
      </c>
      <c r="BA2" s="14"/>
      <c r="BC2" s="422" t="s">
        <v>138</v>
      </c>
      <c r="BD2" s="11"/>
      <c r="BE2" s="12" t="s">
        <v>4</v>
      </c>
      <c r="BF2" s="13" t="s">
        <v>5</v>
      </c>
      <c r="BG2" s="14"/>
      <c r="BI2" s="422" t="s">
        <v>139</v>
      </c>
      <c r="BJ2" s="11"/>
      <c r="BK2" s="12" t="s">
        <v>4</v>
      </c>
      <c r="BL2" s="13" t="s">
        <v>5</v>
      </c>
      <c r="BM2" s="14"/>
      <c r="BO2" s="422" t="s">
        <v>140</v>
      </c>
      <c r="BP2" s="11"/>
      <c r="BQ2" s="12" t="s">
        <v>4</v>
      </c>
      <c r="BR2" s="13" t="s">
        <v>5</v>
      </c>
      <c r="BS2" s="14"/>
      <c r="BU2" s="422" t="s">
        <v>141</v>
      </c>
      <c r="BV2" s="11"/>
      <c r="BW2" s="12" t="s">
        <v>4</v>
      </c>
      <c r="BX2" s="13" t="s">
        <v>5</v>
      </c>
      <c r="BY2" s="14"/>
      <c r="CA2" s="422" t="s">
        <v>142</v>
      </c>
      <c r="CB2" s="11"/>
      <c r="CC2" s="12" t="s">
        <v>4</v>
      </c>
      <c r="CD2" s="13" t="s">
        <v>5</v>
      </c>
      <c r="CE2" s="14"/>
      <c r="CG2" s="422" t="s">
        <v>143</v>
      </c>
      <c r="CH2" s="11"/>
      <c r="CI2" s="12" t="s">
        <v>4</v>
      </c>
      <c r="CJ2" s="13" t="s">
        <v>5</v>
      </c>
      <c r="CK2" s="14"/>
      <c r="CM2" s="422" t="s">
        <v>144</v>
      </c>
      <c r="CN2" s="11"/>
      <c r="CO2" s="12" t="s">
        <v>4</v>
      </c>
      <c r="CP2" s="13" t="s">
        <v>5</v>
      </c>
      <c r="CQ2" s="14"/>
      <c r="CS2" s="422" t="s">
        <v>145</v>
      </c>
      <c r="CT2" s="11"/>
      <c r="CU2" s="12" t="s">
        <v>4</v>
      </c>
      <c r="CV2" s="13" t="s">
        <v>5</v>
      </c>
      <c r="CW2" s="14"/>
    </row>
    <row r="3" spans="1:107" ht="38.25" customHeight="1" x14ac:dyDescent="0.55000000000000004">
      <c r="A3" s="5"/>
      <c r="B3" s="5"/>
      <c r="C3" s="5"/>
      <c r="D3" s="5"/>
      <c r="E3" s="294" t="s">
        <v>154</v>
      </c>
      <c r="F3" s="5"/>
      <c r="G3" s="5"/>
      <c r="H3" s="5"/>
      <c r="I3" s="5"/>
      <c r="J3" s="5"/>
      <c r="K3" s="15"/>
      <c r="L3" s="9" t="s">
        <v>6</v>
      </c>
      <c r="M3" s="5"/>
      <c r="N3" s="16"/>
      <c r="O3" s="5"/>
      <c r="P3" s="5"/>
      <c r="Q3" s="5"/>
      <c r="R3" s="5"/>
      <c r="S3" s="5"/>
      <c r="T3" s="5"/>
      <c r="U3" s="5"/>
      <c r="V3" s="5"/>
      <c r="W3" s="5"/>
      <c r="X3" s="5"/>
      <c r="Y3" s="5"/>
      <c r="Z3" s="5"/>
      <c r="AA3" s="5"/>
      <c r="AB3" s="5"/>
      <c r="AC3" s="5"/>
      <c r="AD3" s="5"/>
      <c r="AE3" s="5"/>
      <c r="AF3" s="5"/>
      <c r="AG3" s="5"/>
      <c r="AH3" s="10"/>
      <c r="AI3" s="10"/>
      <c r="AJ3" s="10" t="s">
        <v>7</v>
      </c>
      <c r="AK3" s="10"/>
      <c r="AL3" s="10"/>
      <c r="AM3" s="10"/>
      <c r="AN3" s="10"/>
      <c r="AO3" s="10"/>
      <c r="AP3" s="10"/>
      <c r="AQ3" s="10"/>
      <c r="AR3" s="10"/>
      <c r="AS3" s="10"/>
      <c r="AT3" s="10"/>
      <c r="AU3" s="10"/>
      <c r="AW3" s="422"/>
      <c r="AX3" s="17" t="s">
        <v>8</v>
      </c>
      <c r="AY3" s="18">
        <f>'[1]単価(最初に入力）'!$C12</f>
        <v>0</v>
      </c>
      <c r="AZ3" s="19">
        <f>'[1]単価(最初に入力）'!$D12</f>
        <v>0</v>
      </c>
      <c r="BA3" s="14"/>
      <c r="BC3" s="422"/>
      <c r="BD3" s="17" t="s">
        <v>8</v>
      </c>
      <c r="BE3" s="18">
        <f>'[1]単価(最初に入力）'!$C19</f>
        <v>0</v>
      </c>
      <c r="BF3" s="19">
        <f>'[1]単価(最初に入力）'!$D19</f>
        <v>0</v>
      </c>
      <c r="BG3" s="14"/>
      <c r="BI3" s="422"/>
      <c r="BJ3" s="17" t="s">
        <v>8</v>
      </c>
      <c r="BK3" s="18">
        <f>'[1]単価(最初に入力）'!$C26</f>
        <v>0</v>
      </c>
      <c r="BL3" s="19">
        <f>'[1]単価(最初に入力）'!$D26</f>
        <v>0</v>
      </c>
      <c r="BM3" s="14"/>
      <c r="BO3" s="422"/>
      <c r="BP3" s="17" t="s">
        <v>8</v>
      </c>
      <c r="BQ3" s="18">
        <f>'[1]単価(最初に入力）'!$C33</f>
        <v>0</v>
      </c>
      <c r="BR3" s="19">
        <f>'[1]単価(最初に入力）'!$D33</f>
        <v>0</v>
      </c>
      <c r="BS3" s="14"/>
      <c r="BU3" s="422"/>
      <c r="BV3" s="17" t="s">
        <v>8</v>
      </c>
      <c r="BW3" s="18">
        <f>'[1]単価(最初に入力）'!$C40</f>
        <v>0</v>
      </c>
      <c r="BX3" s="19">
        <f>'[1]単価(最初に入力）'!$D40</f>
        <v>0</v>
      </c>
      <c r="BY3" s="14"/>
      <c r="CA3" s="422"/>
      <c r="CB3" s="17" t="s">
        <v>8</v>
      </c>
      <c r="CC3" s="18">
        <f>'[1]単価(最初に入力）'!$C47</f>
        <v>0</v>
      </c>
      <c r="CD3" s="19">
        <f>'[1]単価(最初に入力）'!$D47</f>
        <v>0</v>
      </c>
      <c r="CE3" s="14"/>
      <c r="CG3" s="422"/>
      <c r="CH3" s="17" t="s">
        <v>8</v>
      </c>
      <c r="CI3" s="18">
        <f>'[1]単価(最初に入力）'!$C54</f>
        <v>0</v>
      </c>
      <c r="CJ3" s="19">
        <f>'[1]単価(最初に入力）'!$D54</f>
        <v>0</v>
      </c>
      <c r="CK3" s="14"/>
      <c r="CM3" s="422"/>
      <c r="CN3" s="17" t="s">
        <v>8</v>
      </c>
      <c r="CO3" s="18">
        <f>'[1]単価(最初に入力）'!$C61</f>
        <v>0</v>
      </c>
      <c r="CP3" s="19">
        <f>'[1]単価(最初に入力）'!$D61</f>
        <v>0</v>
      </c>
      <c r="CQ3" s="14"/>
      <c r="CS3" s="422"/>
      <c r="CT3" s="17" t="s">
        <v>8</v>
      </c>
      <c r="CU3" s="18">
        <f>'[1]単価(最初に入力）'!$C68</f>
        <v>0</v>
      </c>
      <c r="CV3" s="19">
        <f>'[1]単価(最初に入力）'!$D68</f>
        <v>0</v>
      </c>
      <c r="CW3" s="14"/>
    </row>
    <row r="4" spans="1:107" ht="38.25" customHeight="1" x14ac:dyDescent="0.55000000000000004">
      <c r="A4" s="5"/>
      <c r="B4" s="5"/>
      <c r="C4" s="5"/>
      <c r="D4" s="5"/>
      <c r="E4" s="20"/>
      <c r="F4" s="5"/>
      <c r="G4" s="5"/>
      <c r="H4" s="5"/>
      <c r="I4" s="5"/>
      <c r="J4" s="5"/>
      <c r="K4" s="15"/>
      <c r="L4" s="9" t="s">
        <v>135</v>
      </c>
      <c r="M4" s="5"/>
      <c r="N4" s="16"/>
      <c r="O4" s="5"/>
      <c r="P4" s="5"/>
      <c r="Q4" s="5"/>
      <c r="R4" s="5"/>
      <c r="S4" s="5"/>
      <c r="T4" s="5"/>
      <c r="U4" s="5"/>
      <c r="V4" s="5"/>
      <c r="W4" s="5"/>
      <c r="X4" s="5"/>
      <c r="Y4" s="5"/>
      <c r="Z4" s="5"/>
      <c r="AA4" s="5"/>
      <c r="AB4" s="5"/>
      <c r="AC4" s="5"/>
      <c r="AD4" s="5"/>
      <c r="AE4" s="5"/>
      <c r="AF4" s="5"/>
      <c r="AG4" s="5"/>
      <c r="AH4" s="20"/>
      <c r="AI4" s="20"/>
      <c r="AJ4" s="10" t="s">
        <v>9</v>
      </c>
      <c r="AK4" s="20"/>
      <c r="AL4" s="20"/>
      <c r="AM4" s="20"/>
      <c r="AN4" s="10"/>
      <c r="AO4" s="20"/>
      <c r="AP4" s="20"/>
      <c r="AQ4" s="20"/>
      <c r="AR4" s="20"/>
      <c r="AS4" s="10"/>
      <c r="AT4" s="20"/>
      <c r="AU4" s="20"/>
      <c r="AW4" s="422"/>
      <c r="AX4" s="17" t="s">
        <v>10</v>
      </c>
      <c r="AY4" s="18">
        <f>'[1]単価(最初に入力）'!$C13</f>
        <v>0</v>
      </c>
      <c r="AZ4" s="19">
        <f>'[1]単価(最初に入力）'!D13</f>
        <v>0</v>
      </c>
      <c r="BA4" s="14"/>
      <c r="BC4" s="422"/>
      <c r="BD4" s="17" t="s">
        <v>10</v>
      </c>
      <c r="BE4" s="18">
        <f>'[1]単価(最初に入力）'!$C20</f>
        <v>0</v>
      </c>
      <c r="BF4" s="19">
        <f>'[1]単価(最初に入力）'!$D20</f>
        <v>0</v>
      </c>
      <c r="BG4" s="14"/>
      <c r="BI4" s="422"/>
      <c r="BJ4" s="17" t="s">
        <v>10</v>
      </c>
      <c r="BK4" s="18">
        <f>'[1]単価(最初に入力）'!$C27</f>
        <v>0</v>
      </c>
      <c r="BL4" s="19">
        <f>'[1]単価(最初に入力）'!$D27</f>
        <v>0</v>
      </c>
      <c r="BM4" s="14"/>
      <c r="BO4" s="422"/>
      <c r="BP4" s="17" t="s">
        <v>10</v>
      </c>
      <c r="BQ4" s="18">
        <f>'[1]単価(最初に入力）'!$C34</f>
        <v>0</v>
      </c>
      <c r="BR4" s="19">
        <f>'[1]単価(最初に入力）'!$D34</f>
        <v>0</v>
      </c>
      <c r="BS4" s="14"/>
      <c r="BU4" s="422"/>
      <c r="BV4" s="17" t="s">
        <v>10</v>
      </c>
      <c r="BW4" s="18">
        <f>'[1]単価(最初に入力）'!$C41</f>
        <v>0</v>
      </c>
      <c r="BX4" s="19">
        <f>'[1]単価(最初に入力）'!$D41</f>
        <v>0</v>
      </c>
      <c r="BY4" s="14"/>
      <c r="CA4" s="422"/>
      <c r="CB4" s="17" t="s">
        <v>10</v>
      </c>
      <c r="CC4" s="18">
        <f>'[1]単価(最初に入力）'!$C48</f>
        <v>0</v>
      </c>
      <c r="CD4" s="19">
        <f>'[1]単価(最初に入力）'!$D48</f>
        <v>0</v>
      </c>
      <c r="CE4" s="14"/>
      <c r="CG4" s="422"/>
      <c r="CH4" s="17" t="s">
        <v>10</v>
      </c>
      <c r="CI4" s="18">
        <f>'[1]単価(最初に入力）'!$C55</f>
        <v>0</v>
      </c>
      <c r="CJ4" s="19">
        <f>'[1]単価(最初に入力）'!$D55</f>
        <v>0</v>
      </c>
      <c r="CK4" s="14"/>
      <c r="CM4" s="422"/>
      <c r="CN4" s="17" t="s">
        <v>10</v>
      </c>
      <c r="CO4" s="18">
        <f>'[1]単価(最初に入力）'!$C62</f>
        <v>0</v>
      </c>
      <c r="CP4" s="19">
        <f>'[1]単価(最初に入力）'!$D62</f>
        <v>0</v>
      </c>
      <c r="CQ4" s="14"/>
      <c r="CS4" s="422"/>
      <c r="CT4" s="17" t="s">
        <v>10</v>
      </c>
      <c r="CU4" s="18">
        <f>'[1]単価(最初に入力）'!$C69</f>
        <v>0</v>
      </c>
      <c r="CV4" s="19">
        <f>'[1]単価(最初に入力）'!$D69</f>
        <v>0</v>
      </c>
      <c r="CW4" s="14"/>
    </row>
    <row r="5" spans="1:107" ht="38.25" customHeight="1" thickBot="1" x14ac:dyDescent="0.6">
      <c r="A5" s="5"/>
      <c r="B5" s="364" t="s">
        <v>11</v>
      </c>
      <c r="C5" s="365" t="s">
        <v>12</v>
      </c>
      <c r="D5" s="5"/>
      <c r="F5" s="5"/>
      <c r="G5" s="5"/>
      <c r="H5" s="5"/>
      <c r="I5" s="5"/>
      <c r="J5" s="5"/>
      <c r="K5" s="15"/>
      <c r="L5" s="9" t="s">
        <v>136</v>
      </c>
      <c r="M5" s="21"/>
      <c r="N5" s="21"/>
      <c r="O5" s="21"/>
      <c r="P5" s="21"/>
      <c r="Q5" s="21"/>
      <c r="R5" s="21"/>
      <c r="S5" s="21"/>
      <c r="T5" s="21"/>
      <c r="U5" s="21"/>
      <c r="V5" s="21"/>
      <c r="W5" s="21"/>
      <c r="X5" s="21"/>
      <c r="Y5" s="21"/>
      <c r="Z5" s="21"/>
      <c r="AA5" s="21"/>
      <c r="AB5" s="21"/>
      <c r="AC5" s="21"/>
      <c r="AD5" s="21"/>
      <c r="AE5" s="21"/>
      <c r="AF5" s="21"/>
      <c r="AG5" s="21"/>
      <c r="AH5" s="20"/>
      <c r="AI5" s="20"/>
      <c r="AJ5" s="20"/>
      <c r="AK5" s="20"/>
      <c r="AL5" s="20"/>
      <c r="AM5" s="20"/>
      <c r="AN5" s="20"/>
      <c r="AO5" s="20"/>
      <c r="AP5" s="20"/>
      <c r="AQ5" s="20"/>
      <c r="AR5" s="20"/>
      <c r="AS5" s="20"/>
      <c r="AT5" s="20"/>
      <c r="AU5" s="20"/>
      <c r="AW5" s="422"/>
      <c r="AX5" s="17" t="s">
        <v>13</v>
      </c>
      <c r="AY5" s="22">
        <f>'[1]単価(最初に入力）'!$C14</f>
        <v>0</v>
      </c>
      <c r="AZ5" s="19">
        <f>'[1]単価(最初に入力）'!D14</f>
        <v>0</v>
      </c>
      <c r="BA5" s="14"/>
      <c r="BC5" s="422"/>
      <c r="BD5" s="17" t="s">
        <v>13</v>
      </c>
      <c r="BE5" s="18">
        <f>'[1]単価(最初に入力）'!$C21</f>
        <v>0</v>
      </c>
      <c r="BF5" s="19">
        <f>'[1]単価(最初に入力）'!$D21</f>
        <v>0</v>
      </c>
      <c r="BG5" s="14"/>
      <c r="BI5" s="422"/>
      <c r="BJ5" s="17" t="s">
        <v>13</v>
      </c>
      <c r="BK5" s="18">
        <f>'[1]単価(最初に入力）'!$C28</f>
        <v>0</v>
      </c>
      <c r="BL5" s="19">
        <f>'[1]単価(最初に入力）'!$D28</f>
        <v>0</v>
      </c>
      <c r="BM5" s="14"/>
      <c r="BO5" s="422"/>
      <c r="BP5" s="17" t="s">
        <v>13</v>
      </c>
      <c r="BQ5" s="18">
        <f>'[1]単価(最初に入力）'!$C35</f>
        <v>0</v>
      </c>
      <c r="BR5" s="19">
        <f>'[1]単価(最初に入力）'!$D35</f>
        <v>0</v>
      </c>
      <c r="BS5" s="14"/>
      <c r="BU5" s="422"/>
      <c r="BV5" s="17" t="s">
        <v>13</v>
      </c>
      <c r="BW5" s="18">
        <f>'[1]単価(最初に入力）'!$C42</f>
        <v>0</v>
      </c>
      <c r="BX5" s="19">
        <f>'[1]単価(最初に入力）'!$D42</f>
        <v>0</v>
      </c>
      <c r="BY5" s="14"/>
      <c r="CA5" s="422"/>
      <c r="CB5" s="17" t="s">
        <v>13</v>
      </c>
      <c r="CC5" s="18">
        <f>'[1]単価(最初に入力）'!$C49</f>
        <v>0</v>
      </c>
      <c r="CD5" s="19">
        <f>'[1]単価(最初に入力）'!$D49</f>
        <v>0</v>
      </c>
      <c r="CE5" s="14"/>
      <c r="CG5" s="422"/>
      <c r="CH5" s="17" t="s">
        <v>13</v>
      </c>
      <c r="CI5" s="18">
        <f>'[1]単価(最初に入力）'!$C56</f>
        <v>0</v>
      </c>
      <c r="CJ5" s="19">
        <f>'[1]単価(最初に入力）'!$D56</f>
        <v>0</v>
      </c>
      <c r="CK5" s="14"/>
      <c r="CM5" s="422"/>
      <c r="CN5" s="17" t="s">
        <v>13</v>
      </c>
      <c r="CO5" s="18">
        <f>'[1]単価(最初に入力）'!$C63</f>
        <v>0</v>
      </c>
      <c r="CP5" s="19">
        <f>'[1]単価(最初に入力）'!$D63</f>
        <v>0</v>
      </c>
      <c r="CQ5" s="14"/>
      <c r="CS5" s="422"/>
      <c r="CT5" s="17" t="s">
        <v>13</v>
      </c>
      <c r="CU5" s="18">
        <f>'[1]単価(最初に入力）'!$C70</f>
        <v>0</v>
      </c>
      <c r="CV5" s="19">
        <f>'[1]単価(最初に入力）'!$D70</f>
        <v>0</v>
      </c>
      <c r="CW5" s="14"/>
    </row>
    <row r="6" spans="1:107" ht="38.25" customHeight="1" thickBot="1" x14ac:dyDescent="0.6">
      <c r="A6" s="5"/>
      <c r="B6" s="366"/>
      <c r="C6" s="367"/>
      <c r="D6" s="5"/>
      <c r="F6" s="5"/>
      <c r="G6" s="5"/>
      <c r="H6" s="5"/>
      <c r="I6" s="5"/>
      <c r="J6" s="5"/>
      <c r="K6" s="15"/>
      <c r="L6" s="9" t="s">
        <v>14</v>
      </c>
      <c r="M6" s="21"/>
      <c r="N6" s="21"/>
      <c r="O6" s="21"/>
      <c r="P6" s="21"/>
      <c r="Q6" s="21"/>
      <c r="R6" s="21"/>
      <c r="S6" s="21"/>
      <c r="T6" s="21"/>
      <c r="U6" s="21"/>
      <c r="V6" s="21"/>
      <c r="W6" s="21"/>
      <c r="X6" s="21"/>
      <c r="Y6" s="21"/>
      <c r="Z6" s="21"/>
      <c r="AA6" s="21"/>
      <c r="AB6" s="21"/>
      <c r="AC6" s="21"/>
      <c r="AD6" s="21"/>
      <c r="AE6" s="21"/>
      <c r="AF6" s="21"/>
      <c r="AG6" s="21"/>
      <c r="AH6" s="423" t="s">
        <v>15</v>
      </c>
      <c r="AI6" s="424"/>
      <c r="AJ6" s="424"/>
      <c r="AK6" s="424"/>
      <c r="AL6" s="424"/>
      <c r="AM6" s="424"/>
      <c r="AN6" s="424"/>
      <c r="AO6" s="424"/>
      <c r="AP6" s="424"/>
      <c r="AQ6" s="424"/>
      <c r="AR6" s="424"/>
      <c r="AS6" s="424"/>
      <c r="AT6" s="424"/>
      <c r="AU6" s="425"/>
      <c r="AV6" s="426" t="s">
        <v>146</v>
      </c>
      <c r="AW6" s="422"/>
      <c r="AX6" s="17" t="s">
        <v>16</v>
      </c>
      <c r="AY6" s="23">
        <f>'[1]単価(最初に入力）'!$C15</f>
        <v>0</v>
      </c>
      <c r="AZ6" s="19">
        <f>'[1]単価(最初に入力）'!D15</f>
        <v>0</v>
      </c>
      <c r="BA6" s="14"/>
      <c r="BC6" s="422"/>
      <c r="BD6" s="17" t="s">
        <v>16</v>
      </c>
      <c r="BE6" s="18">
        <f>'[1]単価(最初に入力）'!$C22</f>
        <v>0</v>
      </c>
      <c r="BF6" s="19">
        <f>'[1]単価(最初に入力）'!$D22</f>
        <v>0</v>
      </c>
      <c r="BG6" s="14"/>
      <c r="BI6" s="422"/>
      <c r="BJ6" s="17" t="s">
        <v>16</v>
      </c>
      <c r="BK6" s="18">
        <f>'[1]単価(最初に入力）'!$C29</f>
        <v>0</v>
      </c>
      <c r="BL6" s="19">
        <f>'[1]単価(最初に入力）'!$D29</f>
        <v>0</v>
      </c>
      <c r="BM6" s="14"/>
      <c r="BO6" s="422"/>
      <c r="BP6" s="17" t="s">
        <v>16</v>
      </c>
      <c r="BQ6" s="18">
        <f>'[1]単価(最初に入力）'!$C36</f>
        <v>0</v>
      </c>
      <c r="BR6" s="19">
        <f>'[1]単価(最初に入力）'!$D36</f>
        <v>0</v>
      </c>
      <c r="BS6" s="14"/>
      <c r="BU6" s="422"/>
      <c r="BV6" s="17" t="s">
        <v>16</v>
      </c>
      <c r="BW6" s="18">
        <f>'[1]単価(最初に入力）'!$C43</f>
        <v>0</v>
      </c>
      <c r="BX6" s="19">
        <f>'[1]単価(最初に入力）'!$D43</f>
        <v>0</v>
      </c>
      <c r="BY6" s="14"/>
      <c r="CA6" s="422"/>
      <c r="CB6" s="17" t="s">
        <v>16</v>
      </c>
      <c r="CC6" s="18">
        <f>'[1]単価(最初に入力）'!$C50</f>
        <v>0</v>
      </c>
      <c r="CD6" s="19">
        <f>'[1]単価(最初に入力）'!$D50</f>
        <v>0</v>
      </c>
      <c r="CE6" s="14"/>
      <c r="CG6" s="422"/>
      <c r="CH6" s="17" t="s">
        <v>16</v>
      </c>
      <c r="CI6" s="18">
        <f>'[1]単価(最初に入力）'!$C57</f>
        <v>0</v>
      </c>
      <c r="CJ6" s="19">
        <f>'[1]単価(最初に入力）'!$D57</f>
        <v>0</v>
      </c>
      <c r="CK6" s="14"/>
      <c r="CM6" s="422"/>
      <c r="CN6" s="17" t="s">
        <v>16</v>
      </c>
      <c r="CO6" s="18">
        <f>'[1]単価(最初に入力）'!$C64</f>
        <v>0</v>
      </c>
      <c r="CP6" s="19">
        <f>'[1]単価(最初に入力）'!$D64</f>
        <v>0</v>
      </c>
      <c r="CQ6" s="14"/>
      <c r="CS6" s="422"/>
      <c r="CT6" s="17" t="s">
        <v>16</v>
      </c>
      <c r="CU6" s="18">
        <f>'[1]単価(最初に入力）'!$C71</f>
        <v>0</v>
      </c>
      <c r="CV6" s="19">
        <f>'[1]単価(最初に入力）'!$D71</f>
        <v>0</v>
      </c>
      <c r="CW6" s="14"/>
    </row>
    <row r="7" spans="1:107" ht="43.5" customHeight="1" thickBot="1" x14ac:dyDescent="0.6">
      <c r="A7" s="5"/>
      <c r="B7" s="395" t="s">
        <v>17</v>
      </c>
      <c r="C7" s="396"/>
      <c r="D7" s="365" t="s">
        <v>18</v>
      </c>
      <c r="E7" s="392" t="s">
        <v>155</v>
      </c>
      <c r="F7" s="429" t="s">
        <v>19</v>
      </c>
      <c r="G7" s="429"/>
      <c r="H7" s="429" t="s">
        <v>20</v>
      </c>
      <c r="I7" s="429"/>
      <c r="L7" s="5"/>
      <c r="M7" s="5"/>
      <c r="N7" s="16"/>
      <c r="O7" s="5"/>
      <c r="P7" s="5"/>
      <c r="Q7" s="5"/>
      <c r="R7" s="5"/>
      <c r="S7" s="5"/>
      <c r="T7" s="5"/>
      <c r="AH7" s="430" t="s">
        <v>21</v>
      </c>
      <c r="AI7" s="431"/>
      <c r="AJ7" s="431"/>
      <c r="AK7" s="431"/>
      <c r="AL7" s="432"/>
      <c r="AM7" s="433" t="s">
        <v>22</v>
      </c>
      <c r="AN7" s="431"/>
      <c r="AO7" s="431"/>
      <c r="AP7" s="431"/>
      <c r="AQ7" s="432"/>
      <c r="AR7" s="433" t="s">
        <v>23</v>
      </c>
      <c r="AS7" s="431"/>
      <c r="AT7" s="431"/>
      <c r="AU7" s="432"/>
      <c r="AV7" s="427"/>
      <c r="BU7" s="5"/>
      <c r="BV7" s="5"/>
      <c r="BW7" s="5"/>
      <c r="BX7" s="5"/>
      <c r="BY7" s="5"/>
      <c r="BZ7" s="5"/>
      <c r="CA7" s="5"/>
      <c r="CB7" s="5"/>
      <c r="CC7" s="5"/>
      <c r="CD7" s="5"/>
      <c r="CE7" s="5"/>
      <c r="CU7" s="24"/>
    </row>
    <row r="8" spans="1:107" ht="43.5" customHeight="1" thickBot="1" x14ac:dyDescent="0.6">
      <c r="A8" s="298"/>
      <c r="B8" s="397"/>
      <c r="C8" s="398"/>
      <c r="D8" s="367"/>
      <c r="E8" s="393"/>
      <c r="F8" s="369">
        <v>5</v>
      </c>
      <c r="G8" s="370">
        <f>F8+2</f>
        <v>7</v>
      </c>
      <c r="H8" s="371"/>
      <c r="I8" s="372"/>
      <c r="J8" s="14"/>
      <c r="K8" s="25"/>
      <c r="L8" s="26"/>
      <c r="M8" s="404" t="s">
        <v>48</v>
      </c>
      <c r="N8" s="360"/>
      <c r="O8" s="361"/>
      <c r="P8" s="361"/>
      <c r="Q8" s="361"/>
      <c r="R8" s="361"/>
      <c r="S8" s="362"/>
      <c r="T8" s="27"/>
      <c r="U8" s="412" t="s">
        <v>149</v>
      </c>
      <c r="V8" s="413"/>
      <c r="W8" s="413"/>
      <c r="X8" s="413"/>
      <c r="Y8" s="413"/>
      <c r="Z8" s="414"/>
      <c r="AA8" s="415" t="s">
        <v>24</v>
      </c>
      <c r="AB8" s="416"/>
      <c r="AC8" s="416"/>
      <c r="AD8" s="417"/>
      <c r="AE8" s="418" t="s">
        <v>25</v>
      </c>
      <c r="AF8" s="419"/>
      <c r="AG8" s="420"/>
      <c r="AH8" s="421" t="s">
        <v>26</v>
      </c>
      <c r="AI8" s="411"/>
      <c r="AJ8" s="409" t="s">
        <v>27</v>
      </c>
      <c r="AK8" s="410"/>
      <c r="AL8" s="411"/>
      <c r="AM8" s="409" t="s">
        <v>26</v>
      </c>
      <c r="AN8" s="411"/>
      <c r="AO8" s="409" t="s">
        <v>27</v>
      </c>
      <c r="AP8" s="410"/>
      <c r="AQ8" s="411"/>
      <c r="AR8" s="409" t="s">
        <v>27</v>
      </c>
      <c r="AS8" s="410"/>
      <c r="AT8" s="410"/>
      <c r="AU8" s="411"/>
      <c r="AV8" s="427"/>
      <c r="AW8" s="407" t="s">
        <v>28</v>
      </c>
      <c r="AX8" s="407"/>
      <c r="AY8" s="407"/>
      <c r="AZ8" s="407"/>
      <c r="BA8" s="407"/>
      <c r="BB8" s="407"/>
      <c r="BC8" s="406" t="s">
        <v>29</v>
      </c>
      <c r="BD8" s="407"/>
      <c r="BE8" s="407"/>
      <c r="BF8" s="407"/>
      <c r="BG8" s="407"/>
      <c r="BH8" s="407"/>
      <c r="BI8" s="406" t="s">
        <v>30</v>
      </c>
      <c r="BJ8" s="407"/>
      <c r="BK8" s="407"/>
      <c r="BL8" s="407"/>
      <c r="BM8" s="407"/>
      <c r="BN8" s="407"/>
      <c r="BO8" s="406" t="s">
        <v>31</v>
      </c>
      <c r="BP8" s="407"/>
      <c r="BQ8" s="407"/>
      <c r="BR8" s="407"/>
      <c r="BS8" s="407"/>
      <c r="BT8" s="407"/>
      <c r="BU8" s="406" t="s">
        <v>32</v>
      </c>
      <c r="BV8" s="407"/>
      <c r="BW8" s="407"/>
      <c r="BX8" s="407"/>
      <c r="BY8" s="407"/>
      <c r="BZ8" s="407"/>
      <c r="CA8" s="406" t="s">
        <v>33</v>
      </c>
      <c r="CB8" s="407"/>
      <c r="CC8" s="407"/>
      <c r="CD8" s="407"/>
      <c r="CE8" s="407"/>
      <c r="CF8" s="407"/>
      <c r="CG8" s="406" t="s">
        <v>34</v>
      </c>
      <c r="CH8" s="407"/>
      <c r="CI8" s="407"/>
      <c r="CJ8" s="407"/>
      <c r="CK8" s="407"/>
      <c r="CL8" s="407"/>
      <c r="CM8" s="406" t="s">
        <v>35</v>
      </c>
      <c r="CN8" s="407"/>
      <c r="CO8" s="407"/>
      <c r="CP8" s="407"/>
      <c r="CQ8" s="407"/>
      <c r="CR8" s="407"/>
      <c r="CS8" s="406" t="s">
        <v>36</v>
      </c>
      <c r="CT8" s="407"/>
      <c r="CU8" s="407"/>
      <c r="CV8" s="407"/>
      <c r="CW8" s="407"/>
      <c r="CX8" s="407"/>
      <c r="CY8" s="408" t="s">
        <v>37</v>
      </c>
      <c r="CZ8" s="408"/>
      <c r="DA8" s="408"/>
      <c r="DB8" s="325" t="s">
        <v>38</v>
      </c>
      <c r="DC8" s="28" t="s">
        <v>39</v>
      </c>
    </row>
    <row r="9" spans="1:107" s="40" customFormat="1" ht="51.75" customHeight="1" thickBot="1" x14ac:dyDescent="0.6">
      <c r="A9" s="295" t="s">
        <v>40</v>
      </c>
      <c r="B9" s="281" t="s">
        <v>41</v>
      </c>
      <c r="C9" s="281" t="s">
        <v>42</v>
      </c>
      <c r="D9" s="368" t="s">
        <v>18</v>
      </c>
      <c r="E9" s="394"/>
      <c r="F9" s="368" t="s">
        <v>43</v>
      </c>
      <c r="G9" s="368" t="s">
        <v>44</v>
      </c>
      <c r="H9" s="368" t="s">
        <v>45</v>
      </c>
      <c r="I9" s="281" t="s">
        <v>46</v>
      </c>
      <c r="J9" s="295" t="s">
        <v>148</v>
      </c>
      <c r="K9" s="299" t="s">
        <v>47</v>
      </c>
      <c r="L9" s="301" t="s">
        <v>147</v>
      </c>
      <c r="M9" s="405"/>
      <c r="N9" s="281" t="s">
        <v>49</v>
      </c>
      <c r="O9" s="282" t="s">
        <v>50</v>
      </c>
      <c r="P9" s="282" t="s">
        <v>51</v>
      </c>
      <c r="Q9" s="281" t="s">
        <v>52</v>
      </c>
      <c r="R9" s="282" t="s">
        <v>53</v>
      </c>
      <c r="S9" s="283" t="s">
        <v>54</v>
      </c>
      <c r="T9" s="296" t="s">
        <v>55</v>
      </c>
      <c r="U9" s="286" t="s">
        <v>56</v>
      </c>
      <c r="V9" s="214" t="s">
        <v>57</v>
      </c>
      <c r="W9" s="29" t="s">
        <v>58</v>
      </c>
      <c r="X9" s="29" t="s">
        <v>59</v>
      </c>
      <c r="Y9" s="29" t="s">
        <v>60</v>
      </c>
      <c r="Z9" s="29" t="s">
        <v>61</v>
      </c>
      <c r="AA9" s="215" t="s">
        <v>62</v>
      </c>
      <c r="AB9" s="30" t="s">
        <v>63</v>
      </c>
      <c r="AC9" s="216" t="s">
        <v>64</v>
      </c>
      <c r="AD9" s="31" t="s">
        <v>63</v>
      </c>
      <c r="AE9" s="213" t="s">
        <v>65</v>
      </c>
      <c r="AF9" s="217" t="s">
        <v>66</v>
      </c>
      <c r="AG9" s="218" t="s">
        <v>67</v>
      </c>
      <c r="AH9" s="32" t="s">
        <v>68</v>
      </c>
      <c r="AI9" s="33" t="s">
        <v>69</v>
      </c>
      <c r="AJ9" s="34" t="s">
        <v>70</v>
      </c>
      <c r="AK9" s="34" t="s">
        <v>71</v>
      </c>
      <c r="AL9" s="33" t="s">
        <v>69</v>
      </c>
      <c r="AM9" s="33" t="s">
        <v>68</v>
      </c>
      <c r="AN9" s="33" t="s">
        <v>69</v>
      </c>
      <c r="AO9" s="34" t="s">
        <v>70</v>
      </c>
      <c r="AP9" s="34" t="s">
        <v>71</v>
      </c>
      <c r="AQ9" s="33" t="s">
        <v>69</v>
      </c>
      <c r="AR9" s="33" t="s">
        <v>72</v>
      </c>
      <c r="AS9" s="34" t="s">
        <v>70</v>
      </c>
      <c r="AT9" s="34" t="s">
        <v>71</v>
      </c>
      <c r="AU9" s="33" t="s">
        <v>69</v>
      </c>
      <c r="AV9" s="428"/>
      <c r="AW9" s="284" t="s">
        <v>73</v>
      </c>
      <c r="AX9" s="35" t="s">
        <v>74</v>
      </c>
      <c r="AY9" s="273" t="s">
        <v>75</v>
      </c>
      <c r="AZ9" s="36" t="s">
        <v>76</v>
      </c>
      <c r="BA9" s="36" t="s">
        <v>77</v>
      </c>
      <c r="BB9" s="37" t="s">
        <v>78</v>
      </c>
      <c r="BC9" s="285" t="s">
        <v>73</v>
      </c>
      <c r="BD9" s="35" t="s">
        <v>79</v>
      </c>
      <c r="BE9" s="273" t="s">
        <v>75</v>
      </c>
      <c r="BF9" s="36" t="s">
        <v>76</v>
      </c>
      <c r="BG9" s="36" t="s">
        <v>77</v>
      </c>
      <c r="BH9" s="38" t="s">
        <v>78</v>
      </c>
      <c r="BI9" s="285" t="s">
        <v>73</v>
      </c>
      <c r="BJ9" s="35" t="s">
        <v>79</v>
      </c>
      <c r="BK9" s="273" t="s">
        <v>75</v>
      </c>
      <c r="BL9" s="36" t="s">
        <v>76</v>
      </c>
      <c r="BM9" s="36" t="s">
        <v>77</v>
      </c>
      <c r="BN9" s="38" t="s">
        <v>78</v>
      </c>
      <c r="BO9" s="285" t="s">
        <v>73</v>
      </c>
      <c r="BP9" s="35" t="s">
        <v>79</v>
      </c>
      <c r="BQ9" s="273" t="s">
        <v>75</v>
      </c>
      <c r="BR9" s="36" t="s">
        <v>76</v>
      </c>
      <c r="BS9" s="36" t="s">
        <v>77</v>
      </c>
      <c r="BT9" s="38" t="s">
        <v>78</v>
      </c>
      <c r="BU9" s="285" t="s">
        <v>73</v>
      </c>
      <c r="BV9" s="35" t="s">
        <v>79</v>
      </c>
      <c r="BW9" s="273" t="s">
        <v>75</v>
      </c>
      <c r="BX9" s="36" t="s">
        <v>76</v>
      </c>
      <c r="BY9" s="36" t="s">
        <v>77</v>
      </c>
      <c r="BZ9" s="38" t="s">
        <v>78</v>
      </c>
      <c r="CA9" s="285" t="s">
        <v>73</v>
      </c>
      <c r="CB9" s="35" t="s">
        <v>79</v>
      </c>
      <c r="CC9" s="273" t="s">
        <v>75</v>
      </c>
      <c r="CD9" s="36" t="s">
        <v>76</v>
      </c>
      <c r="CE9" s="36" t="s">
        <v>77</v>
      </c>
      <c r="CF9" s="38" t="s">
        <v>78</v>
      </c>
      <c r="CG9" s="285" t="s">
        <v>73</v>
      </c>
      <c r="CH9" s="35" t="s">
        <v>79</v>
      </c>
      <c r="CI9" s="273" t="s">
        <v>75</v>
      </c>
      <c r="CJ9" s="36" t="s">
        <v>76</v>
      </c>
      <c r="CK9" s="36" t="s">
        <v>77</v>
      </c>
      <c r="CL9" s="38" t="s">
        <v>78</v>
      </c>
      <c r="CM9" s="285" t="s">
        <v>73</v>
      </c>
      <c r="CN9" s="35" t="s">
        <v>79</v>
      </c>
      <c r="CO9" s="273" t="s">
        <v>75</v>
      </c>
      <c r="CP9" s="36" t="s">
        <v>76</v>
      </c>
      <c r="CQ9" s="36" t="s">
        <v>77</v>
      </c>
      <c r="CR9" s="38" t="s">
        <v>78</v>
      </c>
      <c r="CS9" s="285" t="s">
        <v>73</v>
      </c>
      <c r="CT9" s="35" t="s">
        <v>79</v>
      </c>
      <c r="CU9" s="273" t="s">
        <v>75</v>
      </c>
      <c r="CV9" s="36" t="s">
        <v>76</v>
      </c>
      <c r="CW9" s="36" t="s">
        <v>77</v>
      </c>
      <c r="CX9" s="38" t="s">
        <v>78</v>
      </c>
      <c r="CY9" s="326" t="s">
        <v>37</v>
      </c>
      <c r="CZ9" s="326" t="s">
        <v>77</v>
      </c>
      <c r="DA9" s="326" t="s">
        <v>78</v>
      </c>
      <c r="DB9" s="327" t="s">
        <v>38</v>
      </c>
      <c r="DC9" s="39" t="s">
        <v>39</v>
      </c>
    </row>
    <row r="10" spans="1:107" ht="26.25" customHeight="1" thickTop="1" x14ac:dyDescent="0.55000000000000004">
      <c r="A10" s="11"/>
      <c r="B10" s="11">
        <v>1</v>
      </c>
      <c r="C10" s="41"/>
      <c r="D10" s="41"/>
      <c r="E10" s="302"/>
      <c r="F10" s="42"/>
      <c r="G10" s="43" t="s">
        <v>81</v>
      </c>
      <c r="H10" s="43"/>
      <c r="I10" s="44"/>
      <c r="J10" s="45">
        <f>ROUNDDOWN($H10*$I10*1/2,-2)</f>
        <v>0</v>
      </c>
      <c r="K10" s="324"/>
      <c r="L10" s="277"/>
      <c r="M10" s="162">
        <f t="shared" ref="M10:M29" si="0">J10-L10</f>
        <v>0</v>
      </c>
      <c r="N10" s="48">
        <f>ROUNDUP(M10/2,-3)</f>
        <v>0</v>
      </c>
      <c r="O10" s="49"/>
      <c r="P10" s="46">
        <f>SUM(L10,N10)</f>
        <v>0</v>
      </c>
      <c r="Q10" s="45">
        <f>J10-N10-L10</f>
        <v>0</v>
      </c>
      <c r="R10" s="50"/>
      <c r="S10" s="51">
        <f>L10+N10+Q10</f>
        <v>0</v>
      </c>
      <c r="T10" s="47">
        <f>J10</f>
        <v>0</v>
      </c>
      <c r="U10" s="287"/>
      <c r="V10" s="52"/>
      <c r="W10" s="53"/>
      <c r="X10" s="53"/>
      <c r="Y10" s="53"/>
      <c r="Z10" s="53"/>
      <c r="AA10" s="54"/>
      <c r="AB10" s="55">
        <f>AA10</f>
        <v>0</v>
      </c>
      <c r="AC10" s="56">
        <f>ROUND(AA10*0.85,1)</f>
        <v>0</v>
      </c>
      <c r="AD10" s="57">
        <f>AC10</f>
        <v>0</v>
      </c>
      <c r="AE10" s="44"/>
      <c r="AF10" s="44"/>
      <c r="AG10" s="58"/>
      <c r="AH10" s="59"/>
      <c r="AI10" s="60"/>
      <c r="AJ10" s="61"/>
      <c r="AK10" s="62"/>
      <c r="AL10" s="60"/>
      <c r="AM10" s="61"/>
      <c r="AN10" s="61"/>
      <c r="AO10" s="61"/>
      <c r="AP10" s="62"/>
      <c r="AQ10" s="60"/>
      <c r="AR10" s="60"/>
      <c r="AS10" s="61"/>
      <c r="AT10" s="62"/>
      <c r="AU10" s="60"/>
      <c r="AV10" s="63"/>
      <c r="AW10" s="64">
        <f>VLOOKUP($G10,AX$3:AY$6,2,0)</f>
        <v>0</v>
      </c>
      <c r="AX10" s="65"/>
      <c r="AY10" s="274">
        <f>VLOOKUP($G10,AX$3:AZ$6,3,0)*AX10</f>
        <v>0</v>
      </c>
      <c r="AZ10" s="66">
        <f>SUM(BA10:BB10)</f>
        <v>0</v>
      </c>
      <c r="BA10" s="66">
        <f>ROUNDDOWN(AW10*AY10*1/2,0)</f>
        <v>0</v>
      </c>
      <c r="BB10" s="67">
        <f>ROUNDDOWN(AW10*AY10*1/2,0)</f>
        <v>0</v>
      </c>
      <c r="BC10" s="68">
        <f>VLOOKUP($G10,BD$3:BE$6,2,0)</f>
        <v>0</v>
      </c>
      <c r="BD10" s="65"/>
      <c r="BE10" s="274">
        <f>VLOOKUP($G10,BD$3:BF$6,3,0)*BD10</f>
        <v>0</v>
      </c>
      <c r="BF10" s="66">
        <f>SUM(BG10:BH10)</f>
        <v>0</v>
      </c>
      <c r="BG10" s="66">
        <f>ROUNDDOWN(BC10*BE10*1/2,0)</f>
        <v>0</v>
      </c>
      <c r="BH10" s="69">
        <f>ROUNDDOWN(BC10*BE10*1/2,0)</f>
        <v>0</v>
      </c>
      <c r="BI10" s="68">
        <f>VLOOKUP($G10,BJ$3:BK$6,2,0)</f>
        <v>0</v>
      </c>
      <c r="BJ10" s="65"/>
      <c r="BK10" s="274">
        <f>VLOOKUP($G10,BJ$3:BL$6,3,0)*BJ10</f>
        <v>0</v>
      </c>
      <c r="BL10" s="66">
        <f>SUM(BM10:BN10)</f>
        <v>0</v>
      </c>
      <c r="BM10" s="66">
        <f>ROUNDDOWN(BI10*BK10*1/2,0)</f>
        <v>0</v>
      </c>
      <c r="BN10" s="69">
        <f>ROUNDDOWN(BI10*BK10*1/2,0)</f>
        <v>0</v>
      </c>
      <c r="BO10" s="68">
        <f t="shared" ref="BO10:BO29" si="1">VLOOKUP($G10,BP$3:BQ$6,2,0)</f>
        <v>0</v>
      </c>
      <c r="BP10" s="65"/>
      <c r="BQ10" s="274">
        <f>VLOOKUP($G10,BP$3:BR$6,3,0)*BP10</f>
        <v>0</v>
      </c>
      <c r="BR10" s="66">
        <f>SUM(BS10:BT10)</f>
        <v>0</v>
      </c>
      <c r="BS10" s="66">
        <f t="shared" ref="BS10:BS29" si="2">ROUNDDOWN(BO10*BQ10*1/2,0)</f>
        <v>0</v>
      </c>
      <c r="BT10" s="69">
        <f t="shared" ref="BT10:BT29" si="3">ROUNDDOWN(BO10*BQ10*1/2,0)</f>
        <v>0</v>
      </c>
      <c r="BU10" s="68">
        <f t="shared" ref="BU10:BU29" si="4">VLOOKUP($G10,BV$3:BW$6,2,0)</f>
        <v>0</v>
      </c>
      <c r="BV10" s="65"/>
      <c r="BW10" s="274">
        <f>VLOOKUP($G10,BV$3:BX$6,3,0)*BV10</f>
        <v>0</v>
      </c>
      <c r="BX10" s="66">
        <f>SUM(BY10:BZ10)</f>
        <v>0</v>
      </c>
      <c r="BY10" s="66">
        <f t="shared" ref="BY10:BY29" si="5">ROUNDDOWN(BU10*BW10*1/2,0)</f>
        <v>0</v>
      </c>
      <c r="BZ10" s="69">
        <f t="shared" ref="BZ10:BZ29" si="6">ROUNDDOWN(BU10*BW10*1/2,0)</f>
        <v>0</v>
      </c>
      <c r="CA10" s="68">
        <f t="shared" ref="CA10:CA29" si="7">VLOOKUP($G10,CB$3:CC$6,2,0)</f>
        <v>0</v>
      </c>
      <c r="CB10" s="65"/>
      <c r="CC10" s="274">
        <f>VLOOKUP($G10,CB$3:CD$6,3,0)*CB10</f>
        <v>0</v>
      </c>
      <c r="CD10" s="66">
        <f>SUM(CE10:CF10)</f>
        <v>0</v>
      </c>
      <c r="CE10" s="66">
        <f t="shared" ref="CE10:CE29" si="8">ROUNDDOWN(CA10*CC10*1/2,0)</f>
        <v>0</v>
      </c>
      <c r="CF10" s="69">
        <f t="shared" ref="CF10:CF29" si="9">ROUNDDOWN(CA10*CC10*1/2,0)</f>
        <v>0</v>
      </c>
      <c r="CG10" s="68">
        <f t="shared" ref="CG10:CG29" si="10">VLOOKUP($G10,CH$3:CI$6,2,0)</f>
        <v>0</v>
      </c>
      <c r="CH10" s="65"/>
      <c r="CI10" s="274">
        <f>VLOOKUP($G10,CH$3:CJ$6,3,0)*CH10</f>
        <v>0</v>
      </c>
      <c r="CJ10" s="66">
        <f>SUM(CK10:CL10)</f>
        <v>0</v>
      </c>
      <c r="CK10" s="66">
        <f t="shared" ref="CK10:CK29" si="11">ROUNDDOWN(CG10*CI10*1/2,0)</f>
        <v>0</v>
      </c>
      <c r="CL10" s="69">
        <f t="shared" ref="CL10:CL29" si="12">ROUNDDOWN(CG10*CI10*1/2,0)</f>
        <v>0</v>
      </c>
      <c r="CM10" s="68">
        <f t="shared" ref="CM10:CM29" si="13">VLOOKUP($G10,CN$3:CO$6,2,0)</f>
        <v>0</v>
      </c>
      <c r="CN10" s="65"/>
      <c r="CO10" s="274">
        <f>VLOOKUP($G10,CN$3:CP$6,3,0)*CN10</f>
        <v>0</v>
      </c>
      <c r="CP10" s="66">
        <f>SUM(CQ10:CR10)</f>
        <v>0</v>
      </c>
      <c r="CQ10" s="66">
        <f t="shared" ref="CQ10:CQ29" si="14">ROUNDDOWN(CM10*CO10*1/2,0)</f>
        <v>0</v>
      </c>
      <c r="CR10" s="69">
        <f t="shared" ref="CR10:CR29" si="15">ROUNDDOWN(CM10*CO10*1/2,0)</f>
        <v>0</v>
      </c>
      <c r="CS10" s="68">
        <f t="shared" ref="CS10:CS29" si="16">VLOOKUP($G10,CT$3:CU$6,2,0)</f>
        <v>0</v>
      </c>
      <c r="CT10" s="65"/>
      <c r="CU10" s="274">
        <f>VLOOKUP($G10,CT$3:CV$6,3,0)*CT10</f>
        <v>0</v>
      </c>
      <c r="CV10" s="66">
        <f>SUM(CW10:CX10)</f>
        <v>0</v>
      </c>
      <c r="CW10" s="66">
        <f t="shared" ref="CW10:CW29" si="17">ROUNDDOWN(CS10*CU10*1/2,0)</f>
        <v>0</v>
      </c>
      <c r="CX10" s="69">
        <f t="shared" ref="CX10:CX29" si="18">ROUNDDOWN(CS10*CU10*1/2,0)</f>
        <v>0</v>
      </c>
      <c r="CY10" s="328">
        <f>SUM(CZ10:DA10)</f>
        <v>0</v>
      </c>
      <c r="CZ10" s="328">
        <f t="shared" ref="CZ10:DA29" si="19">BA10+BG10+BM10+BS10+BY10+CE10+CK10+CQ10+CW10</f>
        <v>0</v>
      </c>
      <c r="DA10" s="328">
        <f t="shared" si="19"/>
        <v>0</v>
      </c>
      <c r="DB10" s="329">
        <f>J10-CZ10</f>
        <v>0</v>
      </c>
      <c r="DC10" s="66">
        <f>P10-CZ10</f>
        <v>0</v>
      </c>
    </row>
    <row r="11" spans="1:107" ht="26.25" customHeight="1" x14ac:dyDescent="0.55000000000000004">
      <c r="A11" s="11"/>
      <c r="B11" s="11">
        <v>2</v>
      </c>
      <c r="C11" s="41"/>
      <c r="D11" s="41"/>
      <c r="E11" s="303"/>
      <c r="F11" s="42"/>
      <c r="G11" s="43" t="s">
        <v>81</v>
      </c>
      <c r="H11" s="43"/>
      <c r="I11" s="44"/>
      <c r="J11" s="45">
        <f t="shared" ref="J11:J28" si="20">ROUNDDOWN($H11*$I11*1/2,-2)</f>
        <v>0</v>
      </c>
      <c r="K11" s="324"/>
      <c r="L11" s="277"/>
      <c r="M11" s="162">
        <f t="shared" si="0"/>
        <v>0</v>
      </c>
      <c r="N11" s="48">
        <f t="shared" ref="N11:N19" si="21">ROUNDUP(M11/2,-3)</f>
        <v>0</v>
      </c>
      <c r="O11" s="49"/>
      <c r="P11" s="46">
        <f t="shared" ref="P11:P29" si="22">SUM(L11,N11)</f>
        <v>0</v>
      </c>
      <c r="Q11" s="45">
        <f t="shared" ref="Q11:Q29" si="23">J11-N11-L11</f>
        <v>0</v>
      </c>
      <c r="R11" s="50"/>
      <c r="S11" s="51">
        <f t="shared" ref="S11:S29" si="24">L11+N11+Q11</f>
        <v>0</v>
      </c>
      <c r="T11" s="47">
        <f t="shared" ref="T11:T29" si="25">J11</f>
        <v>0</v>
      </c>
      <c r="U11" s="287"/>
      <c r="V11" s="52"/>
      <c r="W11" s="53"/>
      <c r="X11" s="53"/>
      <c r="Y11" s="53"/>
      <c r="Z11" s="53"/>
      <c r="AA11" s="70"/>
      <c r="AB11" s="55">
        <f t="shared" ref="AB11:AB29" si="26">AA11</f>
        <v>0</v>
      </c>
      <c r="AC11" s="56">
        <f t="shared" ref="AC11:AC29" si="27">ROUND(AA11*0.85,1)</f>
        <v>0</v>
      </c>
      <c r="AD11" s="57">
        <f t="shared" ref="AD11:AD29" si="28">AC11</f>
        <v>0</v>
      </c>
      <c r="AE11" s="44"/>
      <c r="AF11" s="71"/>
      <c r="AG11" s="72"/>
      <c r="AH11" s="73"/>
      <c r="AI11" s="74"/>
      <c r="AJ11" s="75"/>
      <c r="AK11" s="76"/>
      <c r="AL11" s="74"/>
      <c r="AM11" s="77"/>
      <c r="AN11" s="77"/>
      <c r="AO11" s="75"/>
      <c r="AP11" s="76"/>
      <c r="AQ11" s="74"/>
      <c r="AR11" s="74"/>
      <c r="AS11" s="75"/>
      <c r="AT11" s="76"/>
      <c r="AU11" s="74"/>
      <c r="AV11" s="78"/>
      <c r="AW11" s="64">
        <f>VLOOKUP($G11,AX$3:AY$6,2,0)</f>
        <v>0</v>
      </c>
      <c r="AX11" s="65"/>
      <c r="AY11" s="275">
        <f>VLOOKUP($G11,AX$3:AZ$6,3,0)*AX11</f>
        <v>0</v>
      </c>
      <c r="AZ11" s="66">
        <f>SUM(BA11:BB11)</f>
        <v>0</v>
      </c>
      <c r="BA11" s="66">
        <f>ROUNDDOWN(AW11*AY11*1/2,0)</f>
        <v>0</v>
      </c>
      <c r="BB11" s="67">
        <f>ROUNDDOWN(AW11*AY11*1/2,0)</f>
        <v>0</v>
      </c>
      <c r="BC11" s="68">
        <f>VLOOKUP($G11,BD$3:BE$6,2,0)</f>
        <v>0</v>
      </c>
      <c r="BD11" s="65"/>
      <c r="BE11" s="275">
        <f>VLOOKUP($G11,BD$3:BF$6,3,0)*BD11</f>
        <v>0</v>
      </c>
      <c r="BF11" s="66">
        <f>SUM(BG11:BH11)</f>
        <v>0</v>
      </c>
      <c r="BG11" s="66">
        <f>ROUNDDOWN(BC11*BE11*1/2,0)</f>
        <v>0</v>
      </c>
      <c r="BH11" s="69">
        <f>ROUNDDOWN(BC11*BE11*1/2,0)</f>
        <v>0</v>
      </c>
      <c r="BI11" s="68">
        <f>VLOOKUP($G11,BJ$3:BK$6,2,0)</f>
        <v>0</v>
      </c>
      <c r="BJ11" s="65"/>
      <c r="BK11" s="275">
        <f>VLOOKUP($G11,BJ$3:BL$6,3,0)*BJ11</f>
        <v>0</v>
      </c>
      <c r="BL11" s="66">
        <f>SUM(BM11:BN11)</f>
        <v>0</v>
      </c>
      <c r="BM11" s="66">
        <f>ROUNDDOWN(BI11*BK11*1/2,0)</f>
        <v>0</v>
      </c>
      <c r="BN11" s="69">
        <f>ROUNDDOWN(BI11*BK11*1/2,0)</f>
        <v>0</v>
      </c>
      <c r="BO11" s="68">
        <f t="shared" si="1"/>
        <v>0</v>
      </c>
      <c r="BP11" s="65"/>
      <c r="BQ11" s="275">
        <f t="shared" ref="BQ11:BQ29" si="29">VLOOKUP($G11,BP$3:BR$6,3,0)*BP11</f>
        <v>0</v>
      </c>
      <c r="BR11" s="66">
        <f>SUM(BS11:BT11)</f>
        <v>0</v>
      </c>
      <c r="BS11" s="66">
        <f t="shared" si="2"/>
        <v>0</v>
      </c>
      <c r="BT11" s="69">
        <f t="shared" si="3"/>
        <v>0</v>
      </c>
      <c r="BU11" s="68">
        <f t="shared" si="4"/>
        <v>0</v>
      </c>
      <c r="BV11" s="65"/>
      <c r="BW11" s="275">
        <f t="shared" ref="BW11:BW29" si="30">VLOOKUP($G11,BV$3:BX$6,3,0)*BV11</f>
        <v>0</v>
      </c>
      <c r="BX11" s="66">
        <f>SUM(BY11:BZ11)</f>
        <v>0</v>
      </c>
      <c r="BY11" s="66">
        <f t="shared" si="5"/>
        <v>0</v>
      </c>
      <c r="BZ11" s="69">
        <f t="shared" si="6"/>
        <v>0</v>
      </c>
      <c r="CA11" s="68">
        <f t="shared" si="7"/>
        <v>0</v>
      </c>
      <c r="CB11" s="65"/>
      <c r="CC11" s="275">
        <f t="shared" ref="CC11:CC29" si="31">VLOOKUP($G11,CB$3:CD$6,3,0)*CB11</f>
        <v>0</v>
      </c>
      <c r="CD11" s="66">
        <f>SUM(CE11:CF11)</f>
        <v>0</v>
      </c>
      <c r="CE11" s="66">
        <f t="shared" si="8"/>
        <v>0</v>
      </c>
      <c r="CF11" s="69">
        <f t="shared" si="9"/>
        <v>0</v>
      </c>
      <c r="CG11" s="68">
        <f t="shared" si="10"/>
        <v>0</v>
      </c>
      <c r="CH11" s="65"/>
      <c r="CI11" s="275">
        <f t="shared" ref="CI11:CI29" si="32">VLOOKUP($G11,CH$3:CJ$6,3,0)*CH11</f>
        <v>0</v>
      </c>
      <c r="CJ11" s="66">
        <f>SUM(CK11:CL11)</f>
        <v>0</v>
      </c>
      <c r="CK11" s="66">
        <f t="shared" si="11"/>
        <v>0</v>
      </c>
      <c r="CL11" s="69">
        <f t="shared" si="12"/>
        <v>0</v>
      </c>
      <c r="CM11" s="68">
        <f t="shared" si="13"/>
        <v>0</v>
      </c>
      <c r="CN11" s="65"/>
      <c r="CO11" s="275">
        <f t="shared" ref="CO11:CO29" si="33">VLOOKUP($G11,CN$3:CP$6,3,0)*CN11</f>
        <v>0</v>
      </c>
      <c r="CP11" s="66">
        <f>SUM(CQ11:CR11)</f>
        <v>0</v>
      </c>
      <c r="CQ11" s="66">
        <f t="shared" si="14"/>
        <v>0</v>
      </c>
      <c r="CR11" s="69">
        <f t="shared" si="15"/>
        <v>0</v>
      </c>
      <c r="CS11" s="68">
        <f t="shared" si="16"/>
        <v>0</v>
      </c>
      <c r="CT11" s="65"/>
      <c r="CU11" s="275">
        <f t="shared" ref="CU11:CU29" si="34">VLOOKUP($G11,CT$3:CV$6,3,0)*CT11</f>
        <v>0</v>
      </c>
      <c r="CV11" s="66">
        <f>SUM(CW11:CX11)</f>
        <v>0</v>
      </c>
      <c r="CW11" s="66">
        <f t="shared" si="17"/>
        <v>0</v>
      </c>
      <c r="CX11" s="69">
        <f t="shared" si="18"/>
        <v>0</v>
      </c>
      <c r="CY11" s="328">
        <f>SUM(CZ11:DA11)</f>
        <v>0</v>
      </c>
      <c r="CZ11" s="328">
        <f t="shared" si="19"/>
        <v>0</v>
      </c>
      <c r="DA11" s="328">
        <f t="shared" si="19"/>
        <v>0</v>
      </c>
      <c r="DB11" s="329">
        <f>J11-CZ11</f>
        <v>0</v>
      </c>
      <c r="DC11" s="79">
        <f>P11-CZ11</f>
        <v>0</v>
      </c>
    </row>
    <row r="12" spans="1:107" ht="26.25" customHeight="1" x14ac:dyDescent="0.55000000000000004">
      <c r="A12" s="11"/>
      <c r="B12" s="11">
        <v>3</v>
      </c>
      <c r="C12" s="41"/>
      <c r="D12" s="41"/>
      <c r="E12" s="302"/>
      <c r="F12" s="42"/>
      <c r="G12" s="43" t="s">
        <v>99</v>
      </c>
      <c r="H12" s="43"/>
      <c r="I12" s="44"/>
      <c r="J12" s="45">
        <f t="shared" si="20"/>
        <v>0</v>
      </c>
      <c r="K12" s="324"/>
      <c r="L12" s="277"/>
      <c r="M12" s="162">
        <f t="shared" si="0"/>
        <v>0</v>
      </c>
      <c r="N12" s="48">
        <f t="shared" si="21"/>
        <v>0</v>
      </c>
      <c r="O12" s="49"/>
      <c r="P12" s="46">
        <f t="shared" si="22"/>
        <v>0</v>
      </c>
      <c r="Q12" s="45">
        <f t="shared" si="23"/>
        <v>0</v>
      </c>
      <c r="R12" s="50"/>
      <c r="S12" s="51">
        <f t="shared" si="24"/>
        <v>0</v>
      </c>
      <c r="T12" s="47">
        <f t="shared" si="25"/>
        <v>0</v>
      </c>
      <c r="U12" s="287"/>
      <c r="V12" s="52"/>
      <c r="W12" s="53"/>
      <c r="X12" s="53"/>
      <c r="Y12" s="53"/>
      <c r="Z12" s="53"/>
      <c r="AA12" s="70"/>
      <c r="AB12" s="55">
        <f t="shared" si="26"/>
        <v>0</v>
      </c>
      <c r="AC12" s="56">
        <f t="shared" si="27"/>
        <v>0</v>
      </c>
      <c r="AD12" s="57">
        <f t="shared" si="28"/>
        <v>0</v>
      </c>
      <c r="AE12" s="44"/>
      <c r="AF12" s="44"/>
      <c r="AG12" s="58"/>
      <c r="AH12" s="73"/>
      <c r="AI12" s="60"/>
      <c r="AJ12" s="61"/>
      <c r="AK12" s="62"/>
      <c r="AL12" s="60"/>
      <c r="AM12" s="77"/>
      <c r="AN12" s="77"/>
      <c r="AO12" s="61"/>
      <c r="AP12" s="62"/>
      <c r="AQ12" s="60"/>
      <c r="AR12" s="60"/>
      <c r="AS12" s="61"/>
      <c r="AT12" s="62"/>
      <c r="AU12" s="60"/>
      <c r="AV12" s="63"/>
      <c r="AW12" s="64">
        <f t="shared" ref="AW12:AW29" si="35">VLOOKUP($G12,AX$3:AY$6,2,0)</f>
        <v>0</v>
      </c>
      <c r="AX12" s="65"/>
      <c r="AY12" s="275">
        <f t="shared" ref="AY12:AY29" si="36">VLOOKUP($G12,AX$3:AZ$6,3,0)*AX12</f>
        <v>0</v>
      </c>
      <c r="AZ12" s="66">
        <f t="shared" ref="AZ12:AZ29" si="37">SUM(BA12:BB12)</f>
        <v>0</v>
      </c>
      <c r="BA12" s="66">
        <f t="shared" ref="BA12:BA29" si="38">ROUNDDOWN(AW12*AY12*1/2,0)</f>
        <v>0</v>
      </c>
      <c r="BB12" s="67">
        <f t="shared" ref="BB12:BB29" si="39">ROUNDDOWN(AW12*AY12*1/2,0)</f>
        <v>0</v>
      </c>
      <c r="BC12" s="68">
        <f t="shared" ref="BC12:BC29" si="40">VLOOKUP($G12,BD$3:BE$6,2,0)</f>
        <v>0</v>
      </c>
      <c r="BD12" s="65"/>
      <c r="BE12" s="275">
        <f t="shared" ref="BE12:BE29" si="41">VLOOKUP($G12,BD$3:BF$6,3,0)*BD12</f>
        <v>0</v>
      </c>
      <c r="BF12" s="66">
        <f t="shared" ref="BF12:BF29" si="42">SUM(BG12:BH12)</f>
        <v>0</v>
      </c>
      <c r="BG12" s="66">
        <f t="shared" ref="BG12:BG29" si="43">ROUNDDOWN(BC12*BE12*1/2,0)</f>
        <v>0</v>
      </c>
      <c r="BH12" s="69">
        <f t="shared" ref="BH12:BH29" si="44">ROUNDDOWN(BC12*BE12*1/2,0)</f>
        <v>0</v>
      </c>
      <c r="BI12" s="68">
        <f t="shared" ref="BI12:BI29" si="45">VLOOKUP($G12,BJ$3:BK$6,2,0)</f>
        <v>0</v>
      </c>
      <c r="BJ12" s="65"/>
      <c r="BK12" s="275">
        <f t="shared" ref="BK12:BK29" si="46">VLOOKUP($G12,BJ$3:BL$6,3,0)*BJ12</f>
        <v>0</v>
      </c>
      <c r="BL12" s="66">
        <f t="shared" ref="BL12:BL29" si="47">SUM(BM12:BN12)</f>
        <v>0</v>
      </c>
      <c r="BM12" s="66">
        <f t="shared" ref="BM12:BM29" si="48">ROUNDDOWN(BI12*BK12*1/2,0)</f>
        <v>0</v>
      </c>
      <c r="BN12" s="69">
        <f t="shared" ref="BN12:BN29" si="49">ROUNDDOWN(BI12*BK12*1/2,0)</f>
        <v>0</v>
      </c>
      <c r="BO12" s="68">
        <f t="shared" si="1"/>
        <v>0</v>
      </c>
      <c r="BP12" s="65"/>
      <c r="BQ12" s="275">
        <f t="shared" si="29"/>
        <v>0</v>
      </c>
      <c r="BR12" s="66">
        <f t="shared" ref="BR12:BR29" si="50">SUM(BS12:BT12)</f>
        <v>0</v>
      </c>
      <c r="BS12" s="66">
        <f t="shared" si="2"/>
        <v>0</v>
      </c>
      <c r="BT12" s="69">
        <f t="shared" si="3"/>
        <v>0</v>
      </c>
      <c r="BU12" s="68">
        <f t="shared" si="4"/>
        <v>0</v>
      </c>
      <c r="BV12" s="65"/>
      <c r="BW12" s="275">
        <f t="shared" si="30"/>
        <v>0</v>
      </c>
      <c r="BX12" s="66">
        <f t="shared" ref="BX12:BX29" si="51">SUM(BY12:BZ12)</f>
        <v>0</v>
      </c>
      <c r="BY12" s="66">
        <f t="shared" si="5"/>
        <v>0</v>
      </c>
      <c r="BZ12" s="69">
        <f t="shared" si="6"/>
        <v>0</v>
      </c>
      <c r="CA12" s="68">
        <f t="shared" si="7"/>
        <v>0</v>
      </c>
      <c r="CB12" s="65"/>
      <c r="CC12" s="275">
        <f t="shared" si="31"/>
        <v>0</v>
      </c>
      <c r="CD12" s="66">
        <f t="shared" ref="CD12:CD29" si="52">SUM(CE12:CF12)</f>
        <v>0</v>
      </c>
      <c r="CE12" s="66">
        <f t="shared" si="8"/>
        <v>0</v>
      </c>
      <c r="CF12" s="69">
        <f t="shared" si="9"/>
        <v>0</v>
      </c>
      <c r="CG12" s="68">
        <f t="shared" si="10"/>
        <v>0</v>
      </c>
      <c r="CH12" s="65"/>
      <c r="CI12" s="275">
        <f t="shared" si="32"/>
        <v>0</v>
      </c>
      <c r="CJ12" s="66">
        <f t="shared" ref="CJ12:CJ29" si="53">SUM(CK12:CL12)</f>
        <v>0</v>
      </c>
      <c r="CK12" s="66">
        <f t="shared" si="11"/>
        <v>0</v>
      </c>
      <c r="CL12" s="69">
        <f t="shared" si="12"/>
        <v>0</v>
      </c>
      <c r="CM12" s="68">
        <f t="shared" si="13"/>
        <v>0</v>
      </c>
      <c r="CN12" s="65"/>
      <c r="CO12" s="275">
        <f t="shared" si="33"/>
        <v>0</v>
      </c>
      <c r="CP12" s="66">
        <f t="shared" ref="CP12:CP29" si="54">SUM(CQ12:CR12)</f>
        <v>0</v>
      </c>
      <c r="CQ12" s="66">
        <f t="shared" si="14"/>
        <v>0</v>
      </c>
      <c r="CR12" s="69">
        <f t="shared" si="15"/>
        <v>0</v>
      </c>
      <c r="CS12" s="68">
        <f t="shared" si="16"/>
        <v>0</v>
      </c>
      <c r="CT12" s="65"/>
      <c r="CU12" s="275">
        <f t="shared" si="34"/>
        <v>0</v>
      </c>
      <c r="CV12" s="66">
        <f t="shared" ref="CV12:CV29" si="55">SUM(CW12:CX12)</f>
        <v>0</v>
      </c>
      <c r="CW12" s="66">
        <f t="shared" si="17"/>
        <v>0</v>
      </c>
      <c r="CX12" s="69">
        <f t="shared" si="18"/>
        <v>0</v>
      </c>
      <c r="CY12" s="328">
        <f t="shared" ref="CY12:CY29" si="56">SUM(CZ12:DA12)</f>
        <v>0</v>
      </c>
      <c r="CZ12" s="328">
        <f t="shared" si="19"/>
        <v>0</v>
      </c>
      <c r="DA12" s="328">
        <f t="shared" si="19"/>
        <v>0</v>
      </c>
      <c r="DB12" s="329">
        <f t="shared" ref="DB12:DB29" si="57">J12-CZ12</f>
        <v>0</v>
      </c>
      <c r="DC12" s="66">
        <f t="shared" ref="DC12:DC19" si="58">P12-CZ12</f>
        <v>0</v>
      </c>
    </row>
    <row r="13" spans="1:107" ht="26.25" customHeight="1" x14ac:dyDescent="0.55000000000000004">
      <c r="A13" s="11"/>
      <c r="B13" s="11">
        <v>4</v>
      </c>
      <c r="C13" s="80"/>
      <c r="D13" s="41"/>
      <c r="E13" s="302"/>
      <c r="F13" s="42"/>
      <c r="G13" s="43" t="s">
        <v>99</v>
      </c>
      <c r="H13" s="43"/>
      <c r="I13" s="44"/>
      <c r="J13" s="45">
        <f t="shared" si="20"/>
        <v>0</v>
      </c>
      <c r="K13" s="324"/>
      <c r="L13" s="277"/>
      <c r="M13" s="162">
        <f t="shared" si="0"/>
        <v>0</v>
      </c>
      <c r="N13" s="48">
        <f t="shared" si="21"/>
        <v>0</v>
      </c>
      <c r="O13" s="49"/>
      <c r="P13" s="46">
        <f t="shared" si="22"/>
        <v>0</v>
      </c>
      <c r="Q13" s="45">
        <f t="shared" si="23"/>
        <v>0</v>
      </c>
      <c r="R13" s="50"/>
      <c r="S13" s="51">
        <f t="shared" si="24"/>
        <v>0</v>
      </c>
      <c r="T13" s="47">
        <f t="shared" si="25"/>
        <v>0</v>
      </c>
      <c r="U13" s="287"/>
      <c r="V13" s="52"/>
      <c r="W13" s="53"/>
      <c r="X13" s="53"/>
      <c r="Y13" s="53"/>
      <c r="Z13" s="53"/>
      <c r="AA13" s="70"/>
      <c r="AB13" s="55">
        <f t="shared" si="26"/>
        <v>0</v>
      </c>
      <c r="AC13" s="56">
        <f t="shared" si="27"/>
        <v>0</v>
      </c>
      <c r="AD13" s="57">
        <f t="shared" si="28"/>
        <v>0</v>
      </c>
      <c r="AE13" s="44"/>
      <c r="AF13" s="71"/>
      <c r="AG13" s="72"/>
      <c r="AH13" s="73"/>
      <c r="AI13" s="74"/>
      <c r="AJ13" s="75"/>
      <c r="AK13" s="76"/>
      <c r="AL13" s="74"/>
      <c r="AM13" s="77"/>
      <c r="AN13" s="77"/>
      <c r="AO13" s="75"/>
      <c r="AP13" s="76"/>
      <c r="AQ13" s="74"/>
      <c r="AR13" s="74"/>
      <c r="AS13" s="75"/>
      <c r="AT13" s="76"/>
      <c r="AU13" s="74"/>
      <c r="AV13" s="78"/>
      <c r="AW13" s="64">
        <f t="shared" si="35"/>
        <v>0</v>
      </c>
      <c r="AX13" s="65"/>
      <c r="AY13" s="275">
        <f t="shared" si="36"/>
        <v>0</v>
      </c>
      <c r="AZ13" s="66">
        <f t="shared" si="37"/>
        <v>0</v>
      </c>
      <c r="BA13" s="66">
        <f t="shared" si="38"/>
        <v>0</v>
      </c>
      <c r="BB13" s="67">
        <f t="shared" si="39"/>
        <v>0</v>
      </c>
      <c r="BC13" s="68">
        <f t="shared" si="40"/>
        <v>0</v>
      </c>
      <c r="BD13" s="65"/>
      <c r="BE13" s="275">
        <f t="shared" si="41"/>
        <v>0</v>
      </c>
      <c r="BF13" s="66">
        <f t="shared" si="42"/>
        <v>0</v>
      </c>
      <c r="BG13" s="66">
        <f t="shared" si="43"/>
        <v>0</v>
      </c>
      <c r="BH13" s="69">
        <f t="shared" si="44"/>
        <v>0</v>
      </c>
      <c r="BI13" s="68">
        <f t="shared" si="45"/>
        <v>0</v>
      </c>
      <c r="BJ13" s="65"/>
      <c r="BK13" s="275">
        <f t="shared" si="46"/>
        <v>0</v>
      </c>
      <c r="BL13" s="66">
        <f t="shared" si="47"/>
        <v>0</v>
      </c>
      <c r="BM13" s="66">
        <f t="shared" si="48"/>
        <v>0</v>
      </c>
      <c r="BN13" s="69">
        <f t="shared" si="49"/>
        <v>0</v>
      </c>
      <c r="BO13" s="68">
        <f t="shared" si="1"/>
        <v>0</v>
      </c>
      <c r="BP13" s="65"/>
      <c r="BQ13" s="275">
        <f t="shared" si="29"/>
        <v>0</v>
      </c>
      <c r="BR13" s="66">
        <f t="shared" si="50"/>
        <v>0</v>
      </c>
      <c r="BS13" s="66">
        <f t="shared" si="2"/>
        <v>0</v>
      </c>
      <c r="BT13" s="69">
        <f t="shared" si="3"/>
        <v>0</v>
      </c>
      <c r="BU13" s="68">
        <f t="shared" si="4"/>
        <v>0</v>
      </c>
      <c r="BV13" s="65"/>
      <c r="BW13" s="275">
        <f t="shared" si="30"/>
        <v>0</v>
      </c>
      <c r="BX13" s="66">
        <f t="shared" si="51"/>
        <v>0</v>
      </c>
      <c r="BY13" s="66">
        <f t="shared" si="5"/>
        <v>0</v>
      </c>
      <c r="BZ13" s="69">
        <f t="shared" si="6"/>
        <v>0</v>
      </c>
      <c r="CA13" s="68">
        <f t="shared" si="7"/>
        <v>0</v>
      </c>
      <c r="CB13" s="65"/>
      <c r="CC13" s="275">
        <f t="shared" si="31"/>
        <v>0</v>
      </c>
      <c r="CD13" s="66">
        <f t="shared" si="52"/>
        <v>0</v>
      </c>
      <c r="CE13" s="66">
        <f t="shared" si="8"/>
        <v>0</v>
      </c>
      <c r="CF13" s="69">
        <f t="shared" si="9"/>
        <v>0</v>
      </c>
      <c r="CG13" s="68">
        <f t="shared" si="10"/>
        <v>0</v>
      </c>
      <c r="CH13" s="65"/>
      <c r="CI13" s="275">
        <f t="shared" si="32"/>
        <v>0</v>
      </c>
      <c r="CJ13" s="66">
        <f t="shared" si="53"/>
        <v>0</v>
      </c>
      <c r="CK13" s="66">
        <f t="shared" si="11"/>
        <v>0</v>
      </c>
      <c r="CL13" s="69">
        <f t="shared" si="12"/>
        <v>0</v>
      </c>
      <c r="CM13" s="68">
        <f t="shared" si="13"/>
        <v>0</v>
      </c>
      <c r="CN13" s="65"/>
      <c r="CO13" s="275">
        <f t="shared" si="33"/>
        <v>0</v>
      </c>
      <c r="CP13" s="66">
        <f t="shared" si="54"/>
        <v>0</v>
      </c>
      <c r="CQ13" s="66">
        <f t="shared" si="14"/>
        <v>0</v>
      </c>
      <c r="CR13" s="69">
        <f t="shared" si="15"/>
        <v>0</v>
      </c>
      <c r="CS13" s="68">
        <f>VLOOKUP($G13,CT$3:CU$6,2,0)</f>
        <v>0</v>
      </c>
      <c r="CT13" s="65"/>
      <c r="CU13" s="275">
        <f>VLOOKUP($G13,CT$3:CV$6,3,0)*CT13</f>
        <v>0</v>
      </c>
      <c r="CV13" s="66">
        <f t="shared" si="55"/>
        <v>0</v>
      </c>
      <c r="CW13" s="66">
        <f t="shared" si="17"/>
        <v>0</v>
      </c>
      <c r="CX13" s="69">
        <f t="shared" si="18"/>
        <v>0</v>
      </c>
      <c r="CY13" s="328">
        <f t="shared" si="56"/>
        <v>0</v>
      </c>
      <c r="CZ13" s="328">
        <f t="shared" si="19"/>
        <v>0</v>
      </c>
      <c r="DA13" s="328">
        <f t="shared" si="19"/>
        <v>0</v>
      </c>
      <c r="DB13" s="329">
        <f t="shared" si="57"/>
        <v>0</v>
      </c>
      <c r="DC13" s="79">
        <f t="shared" si="58"/>
        <v>0</v>
      </c>
    </row>
    <row r="14" spans="1:107" ht="26.25" customHeight="1" x14ac:dyDescent="0.55000000000000004">
      <c r="A14" s="11"/>
      <c r="B14" s="11">
        <v>5</v>
      </c>
      <c r="C14" s="81"/>
      <c r="D14" s="41"/>
      <c r="E14" s="302"/>
      <c r="F14" s="42"/>
      <c r="G14" s="43" t="s">
        <v>81</v>
      </c>
      <c r="H14" s="43"/>
      <c r="I14" s="44"/>
      <c r="J14" s="45">
        <f t="shared" si="20"/>
        <v>0</v>
      </c>
      <c r="K14" s="324"/>
      <c r="L14" s="277"/>
      <c r="M14" s="162">
        <f t="shared" si="0"/>
        <v>0</v>
      </c>
      <c r="N14" s="48">
        <f t="shared" si="21"/>
        <v>0</v>
      </c>
      <c r="O14" s="49"/>
      <c r="P14" s="46">
        <f t="shared" si="22"/>
        <v>0</v>
      </c>
      <c r="Q14" s="45">
        <f t="shared" si="23"/>
        <v>0</v>
      </c>
      <c r="R14" s="50"/>
      <c r="S14" s="51">
        <f t="shared" si="24"/>
        <v>0</v>
      </c>
      <c r="T14" s="47">
        <f t="shared" si="25"/>
        <v>0</v>
      </c>
      <c r="U14" s="287"/>
      <c r="V14" s="52"/>
      <c r="W14" s="53"/>
      <c r="X14" s="53"/>
      <c r="Y14" s="53"/>
      <c r="Z14" s="53"/>
      <c r="AA14" s="70"/>
      <c r="AB14" s="55">
        <f>AA14</f>
        <v>0</v>
      </c>
      <c r="AC14" s="56">
        <f t="shared" si="27"/>
        <v>0</v>
      </c>
      <c r="AD14" s="57">
        <f t="shared" si="28"/>
        <v>0</v>
      </c>
      <c r="AE14" s="44"/>
      <c r="AF14" s="44"/>
      <c r="AG14" s="58"/>
      <c r="AH14" s="59"/>
      <c r="AI14" s="60"/>
      <c r="AJ14" s="61"/>
      <c r="AK14" s="62"/>
      <c r="AL14" s="60"/>
      <c r="AM14" s="61"/>
      <c r="AN14" s="61"/>
      <c r="AO14" s="61"/>
      <c r="AP14" s="62"/>
      <c r="AQ14" s="60"/>
      <c r="AR14" s="60"/>
      <c r="AS14" s="61"/>
      <c r="AT14" s="62"/>
      <c r="AU14" s="60"/>
      <c r="AV14" s="63"/>
      <c r="AW14" s="64">
        <f t="shared" si="35"/>
        <v>0</v>
      </c>
      <c r="AX14" s="65"/>
      <c r="AY14" s="275">
        <f t="shared" si="36"/>
        <v>0</v>
      </c>
      <c r="AZ14" s="66">
        <f t="shared" si="37"/>
        <v>0</v>
      </c>
      <c r="BA14" s="66">
        <f t="shared" si="38"/>
        <v>0</v>
      </c>
      <c r="BB14" s="67">
        <f t="shared" si="39"/>
        <v>0</v>
      </c>
      <c r="BC14" s="68">
        <f t="shared" si="40"/>
        <v>0</v>
      </c>
      <c r="BD14" s="65"/>
      <c r="BE14" s="275">
        <f t="shared" si="41"/>
        <v>0</v>
      </c>
      <c r="BF14" s="66">
        <f t="shared" si="42"/>
        <v>0</v>
      </c>
      <c r="BG14" s="66">
        <f t="shared" si="43"/>
        <v>0</v>
      </c>
      <c r="BH14" s="69">
        <f t="shared" si="44"/>
        <v>0</v>
      </c>
      <c r="BI14" s="68">
        <f t="shared" si="45"/>
        <v>0</v>
      </c>
      <c r="BJ14" s="65"/>
      <c r="BK14" s="275">
        <f t="shared" si="46"/>
        <v>0</v>
      </c>
      <c r="BL14" s="66">
        <f t="shared" si="47"/>
        <v>0</v>
      </c>
      <c r="BM14" s="66">
        <f t="shared" si="48"/>
        <v>0</v>
      </c>
      <c r="BN14" s="69">
        <f t="shared" si="49"/>
        <v>0</v>
      </c>
      <c r="BO14" s="68">
        <f t="shared" si="1"/>
        <v>0</v>
      </c>
      <c r="BP14" s="65"/>
      <c r="BQ14" s="275">
        <f t="shared" si="29"/>
        <v>0</v>
      </c>
      <c r="BR14" s="66">
        <f t="shared" si="50"/>
        <v>0</v>
      </c>
      <c r="BS14" s="66">
        <f t="shared" si="2"/>
        <v>0</v>
      </c>
      <c r="BT14" s="69">
        <f t="shared" si="3"/>
        <v>0</v>
      </c>
      <c r="BU14" s="68">
        <f t="shared" si="4"/>
        <v>0</v>
      </c>
      <c r="BV14" s="65"/>
      <c r="BW14" s="275">
        <f t="shared" si="30"/>
        <v>0</v>
      </c>
      <c r="BX14" s="66">
        <f t="shared" si="51"/>
        <v>0</v>
      </c>
      <c r="BY14" s="66">
        <f t="shared" si="5"/>
        <v>0</v>
      </c>
      <c r="BZ14" s="69">
        <f t="shared" si="6"/>
        <v>0</v>
      </c>
      <c r="CA14" s="68">
        <f t="shared" si="7"/>
        <v>0</v>
      </c>
      <c r="CB14" s="65"/>
      <c r="CC14" s="275">
        <f t="shared" si="31"/>
        <v>0</v>
      </c>
      <c r="CD14" s="66">
        <f t="shared" si="52"/>
        <v>0</v>
      </c>
      <c r="CE14" s="66">
        <f t="shared" si="8"/>
        <v>0</v>
      </c>
      <c r="CF14" s="69">
        <f t="shared" si="9"/>
        <v>0</v>
      </c>
      <c r="CG14" s="68">
        <f t="shared" si="10"/>
        <v>0</v>
      </c>
      <c r="CH14" s="65"/>
      <c r="CI14" s="275">
        <f t="shared" si="32"/>
        <v>0</v>
      </c>
      <c r="CJ14" s="66">
        <f t="shared" si="53"/>
        <v>0</v>
      </c>
      <c r="CK14" s="66">
        <f t="shared" si="11"/>
        <v>0</v>
      </c>
      <c r="CL14" s="69">
        <f t="shared" si="12"/>
        <v>0</v>
      </c>
      <c r="CM14" s="68">
        <f t="shared" si="13"/>
        <v>0</v>
      </c>
      <c r="CN14" s="65"/>
      <c r="CO14" s="275">
        <f t="shared" si="33"/>
        <v>0</v>
      </c>
      <c r="CP14" s="66">
        <f t="shared" si="54"/>
        <v>0</v>
      </c>
      <c r="CQ14" s="66">
        <f t="shared" si="14"/>
        <v>0</v>
      </c>
      <c r="CR14" s="69">
        <f t="shared" si="15"/>
        <v>0</v>
      </c>
      <c r="CS14" s="68">
        <f t="shared" si="16"/>
        <v>0</v>
      </c>
      <c r="CT14" s="65"/>
      <c r="CU14" s="275">
        <f t="shared" si="34"/>
        <v>0</v>
      </c>
      <c r="CV14" s="66">
        <f t="shared" si="55"/>
        <v>0</v>
      </c>
      <c r="CW14" s="66">
        <f t="shared" si="17"/>
        <v>0</v>
      </c>
      <c r="CX14" s="69">
        <f t="shared" si="18"/>
        <v>0</v>
      </c>
      <c r="CY14" s="328">
        <f t="shared" si="56"/>
        <v>0</v>
      </c>
      <c r="CZ14" s="328">
        <f t="shared" si="19"/>
        <v>0</v>
      </c>
      <c r="DA14" s="328">
        <f t="shared" si="19"/>
        <v>0</v>
      </c>
      <c r="DB14" s="329">
        <f t="shared" si="57"/>
        <v>0</v>
      </c>
      <c r="DC14" s="66">
        <f t="shared" si="58"/>
        <v>0</v>
      </c>
    </row>
    <row r="15" spans="1:107" ht="26.25" customHeight="1" x14ac:dyDescent="0.55000000000000004">
      <c r="A15" s="11"/>
      <c r="B15" s="11">
        <v>6</v>
      </c>
      <c r="C15" s="82"/>
      <c r="D15" s="41"/>
      <c r="E15" s="302"/>
      <c r="F15" s="42"/>
      <c r="G15" s="43" t="s">
        <v>81</v>
      </c>
      <c r="H15" s="43"/>
      <c r="I15" s="44"/>
      <c r="J15" s="45">
        <f t="shared" si="20"/>
        <v>0</v>
      </c>
      <c r="K15" s="324"/>
      <c r="L15" s="277"/>
      <c r="M15" s="162">
        <f t="shared" si="0"/>
        <v>0</v>
      </c>
      <c r="N15" s="48">
        <f t="shared" si="21"/>
        <v>0</v>
      </c>
      <c r="O15" s="49"/>
      <c r="P15" s="46">
        <f t="shared" si="22"/>
        <v>0</v>
      </c>
      <c r="Q15" s="45">
        <f t="shared" si="23"/>
        <v>0</v>
      </c>
      <c r="R15" s="50"/>
      <c r="S15" s="51">
        <f t="shared" si="24"/>
        <v>0</v>
      </c>
      <c r="T15" s="47">
        <f t="shared" si="25"/>
        <v>0</v>
      </c>
      <c r="U15" s="287"/>
      <c r="V15" s="52"/>
      <c r="W15" s="53"/>
      <c r="X15" s="53"/>
      <c r="Y15" s="53"/>
      <c r="Z15" s="53"/>
      <c r="AA15" s="70"/>
      <c r="AB15" s="55">
        <f>AA15</f>
        <v>0</v>
      </c>
      <c r="AC15" s="56">
        <f t="shared" si="27"/>
        <v>0</v>
      </c>
      <c r="AD15" s="57">
        <f t="shared" si="28"/>
        <v>0</v>
      </c>
      <c r="AE15" s="44"/>
      <c r="AF15" s="44"/>
      <c r="AG15" s="58"/>
      <c r="AH15" s="59"/>
      <c r="AI15" s="60"/>
      <c r="AJ15" s="61"/>
      <c r="AK15" s="62"/>
      <c r="AL15" s="60"/>
      <c r="AM15" s="61"/>
      <c r="AN15" s="61"/>
      <c r="AO15" s="61"/>
      <c r="AP15" s="62"/>
      <c r="AQ15" s="60"/>
      <c r="AR15" s="60"/>
      <c r="AS15" s="61"/>
      <c r="AT15" s="62"/>
      <c r="AU15" s="60"/>
      <c r="AV15" s="63"/>
      <c r="AW15" s="64">
        <f t="shared" si="35"/>
        <v>0</v>
      </c>
      <c r="AX15" s="65"/>
      <c r="AY15" s="275">
        <f t="shared" si="36"/>
        <v>0</v>
      </c>
      <c r="AZ15" s="66">
        <f t="shared" si="37"/>
        <v>0</v>
      </c>
      <c r="BA15" s="66">
        <f t="shared" si="38"/>
        <v>0</v>
      </c>
      <c r="BB15" s="67">
        <f t="shared" si="39"/>
        <v>0</v>
      </c>
      <c r="BC15" s="68">
        <f t="shared" si="40"/>
        <v>0</v>
      </c>
      <c r="BD15" s="65"/>
      <c r="BE15" s="275">
        <f t="shared" si="41"/>
        <v>0</v>
      </c>
      <c r="BF15" s="66">
        <f t="shared" si="42"/>
        <v>0</v>
      </c>
      <c r="BG15" s="66">
        <f t="shared" si="43"/>
        <v>0</v>
      </c>
      <c r="BH15" s="69">
        <f t="shared" si="44"/>
        <v>0</v>
      </c>
      <c r="BI15" s="68">
        <f t="shared" si="45"/>
        <v>0</v>
      </c>
      <c r="BJ15" s="65"/>
      <c r="BK15" s="275">
        <f t="shared" si="46"/>
        <v>0</v>
      </c>
      <c r="BL15" s="66">
        <f t="shared" si="47"/>
        <v>0</v>
      </c>
      <c r="BM15" s="66">
        <f t="shared" si="48"/>
        <v>0</v>
      </c>
      <c r="BN15" s="69">
        <f t="shared" si="49"/>
        <v>0</v>
      </c>
      <c r="BO15" s="68">
        <f t="shared" si="1"/>
        <v>0</v>
      </c>
      <c r="BP15" s="65"/>
      <c r="BQ15" s="275">
        <f t="shared" si="29"/>
        <v>0</v>
      </c>
      <c r="BR15" s="66">
        <f t="shared" si="50"/>
        <v>0</v>
      </c>
      <c r="BS15" s="66">
        <f t="shared" si="2"/>
        <v>0</v>
      </c>
      <c r="BT15" s="69">
        <f t="shared" si="3"/>
        <v>0</v>
      </c>
      <c r="BU15" s="68">
        <f t="shared" si="4"/>
        <v>0</v>
      </c>
      <c r="BV15" s="65"/>
      <c r="BW15" s="275">
        <f t="shared" si="30"/>
        <v>0</v>
      </c>
      <c r="BX15" s="66">
        <f t="shared" si="51"/>
        <v>0</v>
      </c>
      <c r="BY15" s="66">
        <f t="shared" si="5"/>
        <v>0</v>
      </c>
      <c r="BZ15" s="69">
        <f t="shared" si="6"/>
        <v>0</v>
      </c>
      <c r="CA15" s="68">
        <f t="shared" si="7"/>
        <v>0</v>
      </c>
      <c r="CB15" s="65"/>
      <c r="CC15" s="275">
        <f t="shared" si="31"/>
        <v>0</v>
      </c>
      <c r="CD15" s="66">
        <f t="shared" si="52"/>
        <v>0</v>
      </c>
      <c r="CE15" s="66">
        <f t="shared" si="8"/>
        <v>0</v>
      </c>
      <c r="CF15" s="69">
        <f t="shared" si="9"/>
        <v>0</v>
      </c>
      <c r="CG15" s="68">
        <f t="shared" si="10"/>
        <v>0</v>
      </c>
      <c r="CH15" s="65"/>
      <c r="CI15" s="275">
        <f t="shared" si="32"/>
        <v>0</v>
      </c>
      <c r="CJ15" s="66">
        <f t="shared" si="53"/>
        <v>0</v>
      </c>
      <c r="CK15" s="66">
        <f t="shared" si="11"/>
        <v>0</v>
      </c>
      <c r="CL15" s="69">
        <f t="shared" si="12"/>
        <v>0</v>
      </c>
      <c r="CM15" s="68">
        <f t="shared" si="13"/>
        <v>0</v>
      </c>
      <c r="CN15" s="65"/>
      <c r="CO15" s="275">
        <f t="shared" si="33"/>
        <v>0</v>
      </c>
      <c r="CP15" s="66">
        <f t="shared" si="54"/>
        <v>0</v>
      </c>
      <c r="CQ15" s="66">
        <f t="shared" si="14"/>
        <v>0</v>
      </c>
      <c r="CR15" s="69">
        <f t="shared" si="15"/>
        <v>0</v>
      </c>
      <c r="CS15" s="68">
        <f t="shared" si="16"/>
        <v>0</v>
      </c>
      <c r="CT15" s="65"/>
      <c r="CU15" s="275">
        <f t="shared" si="34"/>
        <v>0</v>
      </c>
      <c r="CV15" s="66">
        <f t="shared" si="55"/>
        <v>0</v>
      </c>
      <c r="CW15" s="66">
        <f t="shared" si="17"/>
        <v>0</v>
      </c>
      <c r="CX15" s="69">
        <f t="shared" si="18"/>
        <v>0</v>
      </c>
      <c r="CY15" s="328">
        <f t="shared" si="56"/>
        <v>0</v>
      </c>
      <c r="CZ15" s="328">
        <f t="shared" si="19"/>
        <v>0</v>
      </c>
      <c r="DA15" s="328">
        <f t="shared" si="19"/>
        <v>0</v>
      </c>
      <c r="DB15" s="329">
        <f t="shared" si="57"/>
        <v>0</v>
      </c>
      <c r="DC15" s="79">
        <f t="shared" si="58"/>
        <v>0</v>
      </c>
    </row>
    <row r="16" spans="1:107" ht="26.25" customHeight="1" x14ac:dyDescent="0.55000000000000004">
      <c r="A16" s="11"/>
      <c r="B16" s="11">
        <v>7</v>
      </c>
      <c r="C16" s="82"/>
      <c r="D16" s="41"/>
      <c r="E16" s="302"/>
      <c r="F16" s="42"/>
      <c r="G16" s="43" t="s">
        <v>81</v>
      </c>
      <c r="H16" s="43"/>
      <c r="I16" s="44"/>
      <c r="J16" s="45">
        <f t="shared" si="20"/>
        <v>0</v>
      </c>
      <c r="K16" s="324"/>
      <c r="L16" s="277"/>
      <c r="M16" s="162">
        <f t="shared" si="0"/>
        <v>0</v>
      </c>
      <c r="N16" s="48">
        <f t="shared" si="21"/>
        <v>0</v>
      </c>
      <c r="O16" s="49"/>
      <c r="P16" s="46">
        <f t="shared" si="22"/>
        <v>0</v>
      </c>
      <c r="Q16" s="45">
        <f t="shared" si="23"/>
        <v>0</v>
      </c>
      <c r="R16" s="50"/>
      <c r="S16" s="51">
        <f t="shared" si="24"/>
        <v>0</v>
      </c>
      <c r="T16" s="47">
        <f t="shared" si="25"/>
        <v>0</v>
      </c>
      <c r="U16" s="287"/>
      <c r="V16" s="52"/>
      <c r="W16" s="53"/>
      <c r="X16" s="53"/>
      <c r="Y16" s="53"/>
      <c r="Z16" s="53"/>
      <c r="AA16" s="70"/>
      <c r="AB16" s="55">
        <f>AA16</f>
        <v>0</v>
      </c>
      <c r="AC16" s="56">
        <f t="shared" si="27"/>
        <v>0</v>
      </c>
      <c r="AD16" s="57">
        <f t="shared" si="28"/>
        <v>0</v>
      </c>
      <c r="AE16" s="44"/>
      <c r="AF16" s="44"/>
      <c r="AG16" s="58"/>
      <c r="AH16" s="59"/>
      <c r="AI16" s="60"/>
      <c r="AJ16" s="61"/>
      <c r="AK16" s="62"/>
      <c r="AL16" s="60"/>
      <c r="AM16" s="61"/>
      <c r="AN16" s="61"/>
      <c r="AO16" s="61"/>
      <c r="AP16" s="62"/>
      <c r="AQ16" s="60"/>
      <c r="AR16" s="60"/>
      <c r="AS16" s="61"/>
      <c r="AT16" s="62"/>
      <c r="AU16" s="60"/>
      <c r="AV16" s="63"/>
      <c r="AW16" s="64">
        <f t="shared" si="35"/>
        <v>0</v>
      </c>
      <c r="AX16" s="65"/>
      <c r="AY16" s="275">
        <f t="shared" si="36"/>
        <v>0</v>
      </c>
      <c r="AZ16" s="66">
        <f t="shared" si="37"/>
        <v>0</v>
      </c>
      <c r="BA16" s="66">
        <f t="shared" si="38"/>
        <v>0</v>
      </c>
      <c r="BB16" s="67">
        <f t="shared" si="39"/>
        <v>0</v>
      </c>
      <c r="BC16" s="68">
        <f t="shared" si="40"/>
        <v>0</v>
      </c>
      <c r="BD16" s="65"/>
      <c r="BE16" s="275">
        <f t="shared" si="41"/>
        <v>0</v>
      </c>
      <c r="BF16" s="66">
        <f t="shared" si="42"/>
        <v>0</v>
      </c>
      <c r="BG16" s="66">
        <f t="shared" si="43"/>
        <v>0</v>
      </c>
      <c r="BH16" s="69">
        <f t="shared" si="44"/>
        <v>0</v>
      </c>
      <c r="BI16" s="68">
        <f t="shared" si="45"/>
        <v>0</v>
      </c>
      <c r="BJ16" s="65"/>
      <c r="BK16" s="275">
        <f t="shared" si="46"/>
        <v>0</v>
      </c>
      <c r="BL16" s="66">
        <f t="shared" si="47"/>
        <v>0</v>
      </c>
      <c r="BM16" s="66">
        <f t="shared" si="48"/>
        <v>0</v>
      </c>
      <c r="BN16" s="69">
        <f t="shared" si="49"/>
        <v>0</v>
      </c>
      <c r="BO16" s="68">
        <f t="shared" si="1"/>
        <v>0</v>
      </c>
      <c r="BP16" s="65"/>
      <c r="BQ16" s="275">
        <f t="shared" si="29"/>
        <v>0</v>
      </c>
      <c r="BR16" s="66">
        <f t="shared" si="50"/>
        <v>0</v>
      </c>
      <c r="BS16" s="66">
        <f t="shared" si="2"/>
        <v>0</v>
      </c>
      <c r="BT16" s="69">
        <f t="shared" si="3"/>
        <v>0</v>
      </c>
      <c r="BU16" s="68">
        <f t="shared" si="4"/>
        <v>0</v>
      </c>
      <c r="BV16" s="65"/>
      <c r="BW16" s="275">
        <f t="shared" si="30"/>
        <v>0</v>
      </c>
      <c r="BX16" s="66">
        <f t="shared" si="51"/>
        <v>0</v>
      </c>
      <c r="BY16" s="66">
        <f t="shared" si="5"/>
        <v>0</v>
      </c>
      <c r="BZ16" s="69">
        <f t="shared" si="6"/>
        <v>0</v>
      </c>
      <c r="CA16" s="68">
        <f t="shared" si="7"/>
        <v>0</v>
      </c>
      <c r="CB16" s="65"/>
      <c r="CC16" s="275">
        <f t="shared" si="31"/>
        <v>0</v>
      </c>
      <c r="CD16" s="66">
        <f t="shared" si="52"/>
        <v>0</v>
      </c>
      <c r="CE16" s="66">
        <f t="shared" si="8"/>
        <v>0</v>
      </c>
      <c r="CF16" s="69">
        <f t="shared" si="9"/>
        <v>0</v>
      </c>
      <c r="CG16" s="68">
        <f t="shared" si="10"/>
        <v>0</v>
      </c>
      <c r="CH16" s="65"/>
      <c r="CI16" s="275">
        <f t="shared" si="32"/>
        <v>0</v>
      </c>
      <c r="CJ16" s="66">
        <f t="shared" si="53"/>
        <v>0</v>
      </c>
      <c r="CK16" s="66">
        <f t="shared" si="11"/>
        <v>0</v>
      </c>
      <c r="CL16" s="69">
        <f t="shared" si="12"/>
        <v>0</v>
      </c>
      <c r="CM16" s="68">
        <f t="shared" si="13"/>
        <v>0</v>
      </c>
      <c r="CN16" s="65"/>
      <c r="CO16" s="275">
        <f t="shared" si="33"/>
        <v>0</v>
      </c>
      <c r="CP16" s="66">
        <f t="shared" si="54"/>
        <v>0</v>
      </c>
      <c r="CQ16" s="66">
        <f t="shared" si="14"/>
        <v>0</v>
      </c>
      <c r="CR16" s="69">
        <f t="shared" si="15"/>
        <v>0</v>
      </c>
      <c r="CS16" s="68">
        <f t="shared" si="16"/>
        <v>0</v>
      </c>
      <c r="CT16" s="65"/>
      <c r="CU16" s="275">
        <f t="shared" si="34"/>
        <v>0</v>
      </c>
      <c r="CV16" s="66">
        <f t="shared" si="55"/>
        <v>0</v>
      </c>
      <c r="CW16" s="66">
        <f t="shared" si="17"/>
        <v>0</v>
      </c>
      <c r="CX16" s="69">
        <f t="shared" si="18"/>
        <v>0</v>
      </c>
      <c r="CY16" s="328">
        <f t="shared" si="56"/>
        <v>0</v>
      </c>
      <c r="CZ16" s="328">
        <f t="shared" si="19"/>
        <v>0</v>
      </c>
      <c r="DA16" s="328">
        <f t="shared" si="19"/>
        <v>0</v>
      </c>
      <c r="DB16" s="329">
        <f t="shared" si="57"/>
        <v>0</v>
      </c>
      <c r="DC16" s="66">
        <f t="shared" si="58"/>
        <v>0</v>
      </c>
    </row>
    <row r="17" spans="1:121" ht="26.25" customHeight="1" x14ac:dyDescent="0.55000000000000004">
      <c r="A17" s="11"/>
      <c r="B17" s="11">
        <v>8</v>
      </c>
      <c r="C17" s="83"/>
      <c r="D17" s="41"/>
      <c r="E17" s="302"/>
      <c r="F17" s="42"/>
      <c r="G17" s="43" t="s">
        <v>81</v>
      </c>
      <c r="H17" s="43"/>
      <c r="I17" s="44"/>
      <c r="J17" s="45">
        <f t="shared" si="20"/>
        <v>0</v>
      </c>
      <c r="K17" s="324"/>
      <c r="L17" s="277"/>
      <c r="M17" s="278">
        <f t="shared" si="0"/>
        <v>0</v>
      </c>
      <c r="N17" s="48">
        <f t="shared" si="21"/>
        <v>0</v>
      </c>
      <c r="O17" s="49"/>
      <c r="P17" s="46">
        <f t="shared" si="22"/>
        <v>0</v>
      </c>
      <c r="Q17" s="84">
        <f>J17-N17-L17</f>
        <v>0</v>
      </c>
      <c r="R17" s="50"/>
      <c r="S17" s="51">
        <f t="shared" si="24"/>
        <v>0</v>
      </c>
      <c r="T17" s="47">
        <f t="shared" si="25"/>
        <v>0</v>
      </c>
      <c r="U17" s="287"/>
      <c r="V17" s="52"/>
      <c r="W17" s="53"/>
      <c r="X17" s="53"/>
      <c r="Y17" s="53"/>
      <c r="Z17" s="53"/>
      <c r="AA17" s="70"/>
      <c r="AB17" s="55">
        <f t="shared" si="26"/>
        <v>0</v>
      </c>
      <c r="AC17" s="56">
        <f t="shared" si="27"/>
        <v>0</v>
      </c>
      <c r="AD17" s="57">
        <f t="shared" si="28"/>
        <v>0</v>
      </c>
      <c r="AE17" s="44"/>
      <c r="AF17" s="44"/>
      <c r="AG17" s="58"/>
      <c r="AH17" s="59"/>
      <c r="AI17" s="60"/>
      <c r="AJ17" s="61"/>
      <c r="AK17" s="62"/>
      <c r="AL17" s="60"/>
      <c r="AM17" s="61"/>
      <c r="AN17" s="61"/>
      <c r="AO17" s="61"/>
      <c r="AP17" s="62"/>
      <c r="AQ17" s="60"/>
      <c r="AR17" s="60"/>
      <c r="AS17" s="61"/>
      <c r="AT17" s="62"/>
      <c r="AU17" s="60"/>
      <c r="AV17" s="63"/>
      <c r="AW17" s="64">
        <f t="shared" si="35"/>
        <v>0</v>
      </c>
      <c r="AX17" s="65"/>
      <c r="AY17" s="275">
        <f t="shared" si="36"/>
        <v>0</v>
      </c>
      <c r="AZ17" s="66">
        <f t="shared" si="37"/>
        <v>0</v>
      </c>
      <c r="BA17" s="66">
        <f t="shared" si="38"/>
        <v>0</v>
      </c>
      <c r="BB17" s="67">
        <f t="shared" si="39"/>
        <v>0</v>
      </c>
      <c r="BC17" s="68">
        <f t="shared" si="40"/>
        <v>0</v>
      </c>
      <c r="BD17" s="65"/>
      <c r="BE17" s="275">
        <f t="shared" si="41"/>
        <v>0</v>
      </c>
      <c r="BF17" s="66">
        <f t="shared" si="42"/>
        <v>0</v>
      </c>
      <c r="BG17" s="66">
        <f t="shared" si="43"/>
        <v>0</v>
      </c>
      <c r="BH17" s="69">
        <f t="shared" si="44"/>
        <v>0</v>
      </c>
      <c r="BI17" s="68">
        <f t="shared" si="45"/>
        <v>0</v>
      </c>
      <c r="BJ17" s="65"/>
      <c r="BK17" s="275">
        <f t="shared" si="46"/>
        <v>0</v>
      </c>
      <c r="BL17" s="66">
        <f t="shared" si="47"/>
        <v>0</v>
      </c>
      <c r="BM17" s="66">
        <f t="shared" si="48"/>
        <v>0</v>
      </c>
      <c r="BN17" s="69">
        <f t="shared" si="49"/>
        <v>0</v>
      </c>
      <c r="BO17" s="68">
        <f t="shared" si="1"/>
        <v>0</v>
      </c>
      <c r="BP17" s="65"/>
      <c r="BQ17" s="275">
        <f t="shared" si="29"/>
        <v>0</v>
      </c>
      <c r="BR17" s="66">
        <f t="shared" si="50"/>
        <v>0</v>
      </c>
      <c r="BS17" s="66">
        <f t="shared" si="2"/>
        <v>0</v>
      </c>
      <c r="BT17" s="69">
        <f t="shared" si="3"/>
        <v>0</v>
      </c>
      <c r="BU17" s="68">
        <f t="shared" si="4"/>
        <v>0</v>
      </c>
      <c r="BV17" s="65"/>
      <c r="BW17" s="275">
        <f t="shared" si="30"/>
        <v>0</v>
      </c>
      <c r="BX17" s="66">
        <f t="shared" si="51"/>
        <v>0</v>
      </c>
      <c r="BY17" s="66">
        <f t="shared" si="5"/>
        <v>0</v>
      </c>
      <c r="BZ17" s="69">
        <f t="shared" si="6"/>
        <v>0</v>
      </c>
      <c r="CA17" s="68">
        <f t="shared" si="7"/>
        <v>0</v>
      </c>
      <c r="CB17" s="65"/>
      <c r="CC17" s="275">
        <f t="shared" si="31"/>
        <v>0</v>
      </c>
      <c r="CD17" s="66">
        <f t="shared" si="52"/>
        <v>0</v>
      </c>
      <c r="CE17" s="66">
        <f t="shared" si="8"/>
        <v>0</v>
      </c>
      <c r="CF17" s="69">
        <f t="shared" si="9"/>
        <v>0</v>
      </c>
      <c r="CG17" s="68">
        <f t="shared" si="10"/>
        <v>0</v>
      </c>
      <c r="CH17" s="65"/>
      <c r="CI17" s="275">
        <f t="shared" si="32"/>
        <v>0</v>
      </c>
      <c r="CJ17" s="66">
        <f t="shared" si="53"/>
        <v>0</v>
      </c>
      <c r="CK17" s="66">
        <f t="shared" si="11"/>
        <v>0</v>
      </c>
      <c r="CL17" s="69">
        <f t="shared" si="12"/>
        <v>0</v>
      </c>
      <c r="CM17" s="68">
        <f t="shared" si="13"/>
        <v>0</v>
      </c>
      <c r="CN17" s="65"/>
      <c r="CO17" s="275">
        <f t="shared" si="33"/>
        <v>0</v>
      </c>
      <c r="CP17" s="66">
        <f t="shared" si="54"/>
        <v>0</v>
      </c>
      <c r="CQ17" s="66">
        <f t="shared" si="14"/>
        <v>0</v>
      </c>
      <c r="CR17" s="69">
        <f t="shared" si="15"/>
        <v>0</v>
      </c>
      <c r="CS17" s="68">
        <f t="shared" si="16"/>
        <v>0</v>
      </c>
      <c r="CT17" s="65"/>
      <c r="CU17" s="275">
        <f t="shared" si="34"/>
        <v>0</v>
      </c>
      <c r="CV17" s="66">
        <f t="shared" si="55"/>
        <v>0</v>
      </c>
      <c r="CW17" s="66">
        <f t="shared" si="17"/>
        <v>0</v>
      </c>
      <c r="CX17" s="69">
        <f t="shared" si="18"/>
        <v>0</v>
      </c>
      <c r="CY17" s="328">
        <f t="shared" si="56"/>
        <v>0</v>
      </c>
      <c r="CZ17" s="328">
        <f t="shared" si="19"/>
        <v>0</v>
      </c>
      <c r="DA17" s="328">
        <f t="shared" si="19"/>
        <v>0</v>
      </c>
      <c r="DB17" s="329">
        <f t="shared" si="57"/>
        <v>0</v>
      </c>
      <c r="DC17" s="79">
        <f t="shared" si="58"/>
        <v>0</v>
      </c>
    </row>
    <row r="18" spans="1:121" ht="26.25" customHeight="1" x14ac:dyDescent="0.55000000000000004">
      <c r="A18" s="11"/>
      <c r="B18" s="11">
        <v>9</v>
      </c>
      <c r="C18" s="83"/>
      <c r="D18" s="41"/>
      <c r="E18" s="302"/>
      <c r="F18" s="42"/>
      <c r="G18" s="43" t="s">
        <v>81</v>
      </c>
      <c r="H18" s="43"/>
      <c r="I18" s="44"/>
      <c r="J18" s="45">
        <f t="shared" si="20"/>
        <v>0</v>
      </c>
      <c r="K18" s="324"/>
      <c r="L18" s="277"/>
      <c r="M18" s="278">
        <f t="shared" si="0"/>
        <v>0</v>
      </c>
      <c r="N18" s="48">
        <f t="shared" si="21"/>
        <v>0</v>
      </c>
      <c r="O18" s="49"/>
      <c r="P18" s="46">
        <f t="shared" si="22"/>
        <v>0</v>
      </c>
      <c r="Q18" s="84">
        <f t="shared" si="23"/>
        <v>0</v>
      </c>
      <c r="R18" s="50"/>
      <c r="S18" s="51">
        <f t="shared" si="24"/>
        <v>0</v>
      </c>
      <c r="T18" s="47">
        <f t="shared" si="25"/>
        <v>0</v>
      </c>
      <c r="U18" s="287"/>
      <c r="V18" s="52"/>
      <c r="W18" s="53"/>
      <c r="X18" s="53"/>
      <c r="Y18" s="53"/>
      <c r="Z18" s="53"/>
      <c r="AA18" s="70"/>
      <c r="AB18" s="55">
        <f t="shared" si="26"/>
        <v>0</v>
      </c>
      <c r="AC18" s="56">
        <f t="shared" si="27"/>
        <v>0</v>
      </c>
      <c r="AD18" s="57">
        <f t="shared" si="28"/>
        <v>0</v>
      </c>
      <c r="AE18" s="44"/>
      <c r="AF18" s="44"/>
      <c r="AG18" s="58"/>
      <c r="AH18" s="59"/>
      <c r="AI18" s="60"/>
      <c r="AJ18" s="61"/>
      <c r="AK18" s="62"/>
      <c r="AL18" s="60"/>
      <c r="AM18" s="61"/>
      <c r="AN18" s="61"/>
      <c r="AO18" s="61"/>
      <c r="AP18" s="62"/>
      <c r="AQ18" s="60"/>
      <c r="AR18" s="60"/>
      <c r="AS18" s="61"/>
      <c r="AT18" s="62"/>
      <c r="AU18" s="60"/>
      <c r="AV18" s="63"/>
      <c r="AW18" s="64">
        <f t="shared" si="35"/>
        <v>0</v>
      </c>
      <c r="AX18" s="65"/>
      <c r="AY18" s="275">
        <f t="shared" si="36"/>
        <v>0</v>
      </c>
      <c r="AZ18" s="66">
        <f t="shared" si="37"/>
        <v>0</v>
      </c>
      <c r="BA18" s="66">
        <f t="shared" si="38"/>
        <v>0</v>
      </c>
      <c r="BB18" s="67">
        <f t="shared" si="39"/>
        <v>0</v>
      </c>
      <c r="BC18" s="68">
        <f t="shared" si="40"/>
        <v>0</v>
      </c>
      <c r="BD18" s="65"/>
      <c r="BE18" s="275">
        <f t="shared" si="41"/>
        <v>0</v>
      </c>
      <c r="BF18" s="66">
        <f t="shared" si="42"/>
        <v>0</v>
      </c>
      <c r="BG18" s="66">
        <f t="shared" si="43"/>
        <v>0</v>
      </c>
      <c r="BH18" s="69">
        <f t="shared" si="44"/>
        <v>0</v>
      </c>
      <c r="BI18" s="68">
        <f t="shared" si="45"/>
        <v>0</v>
      </c>
      <c r="BJ18" s="65"/>
      <c r="BK18" s="275">
        <f t="shared" si="46"/>
        <v>0</v>
      </c>
      <c r="BL18" s="66">
        <f t="shared" si="47"/>
        <v>0</v>
      </c>
      <c r="BM18" s="66">
        <f t="shared" si="48"/>
        <v>0</v>
      </c>
      <c r="BN18" s="69">
        <f t="shared" si="49"/>
        <v>0</v>
      </c>
      <c r="BO18" s="68">
        <f t="shared" si="1"/>
        <v>0</v>
      </c>
      <c r="BP18" s="65"/>
      <c r="BQ18" s="275">
        <f t="shared" si="29"/>
        <v>0</v>
      </c>
      <c r="BR18" s="66">
        <f t="shared" si="50"/>
        <v>0</v>
      </c>
      <c r="BS18" s="66">
        <f t="shared" si="2"/>
        <v>0</v>
      </c>
      <c r="BT18" s="69">
        <f t="shared" si="3"/>
        <v>0</v>
      </c>
      <c r="BU18" s="68">
        <f t="shared" si="4"/>
        <v>0</v>
      </c>
      <c r="BV18" s="65"/>
      <c r="BW18" s="275">
        <f t="shared" si="30"/>
        <v>0</v>
      </c>
      <c r="BX18" s="66">
        <f t="shared" si="51"/>
        <v>0</v>
      </c>
      <c r="BY18" s="66">
        <f t="shared" si="5"/>
        <v>0</v>
      </c>
      <c r="BZ18" s="69">
        <f t="shared" si="6"/>
        <v>0</v>
      </c>
      <c r="CA18" s="68">
        <f t="shared" si="7"/>
        <v>0</v>
      </c>
      <c r="CB18" s="65"/>
      <c r="CC18" s="275">
        <f t="shared" si="31"/>
        <v>0</v>
      </c>
      <c r="CD18" s="66">
        <f t="shared" si="52"/>
        <v>0</v>
      </c>
      <c r="CE18" s="66">
        <f t="shared" si="8"/>
        <v>0</v>
      </c>
      <c r="CF18" s="69">
        <f t="shared" si="9"/>
        <v>0</v>
      </c>
      <c r="CG18" s="68">
        <f t="shared" si="10"/>
        <v>0</v>
      </c>
      <c r="CH18" s="65"/>
      <c r="CI18" s="275">
        <f t="shared" si="32"/>
        <v>0</v>
      </c>
      <c r="CJ18" s="66">
        <f t="shared" si="53"/>
        <v>0</v>
      </c>
      <c r="CK18" s="66">
        <f t="shared" si="11"/>
        <v>0</v>
      </c>
      <c r="CL18" s="69">
        <f t="shared" si="12"/>
        <v>0</v>
      </c>
      <c r="CM18" s="68">
        <f t="shared" si="13"/>
        <v>0</v>
      </c>
      <c r="CN18" s="65"/>
      <c r="CO18" s="275">
        <f t="shared" si="33"/>
        <v>0</v>
      </c>
      <c r="CP18" s="66">
        <f t="shared" si="54"/>
        <v>0</v>
      </c>
      <c r="CQ18" s="66">
        <f t="shared" si="14"/>
        <v>0</v>
      </c>
      <c r="CR18" s="69">
        <f t="shared" si="15"/>
        <v>0</v>
      </c>
      <c r="CS18" s="68">
        <f t="shared" si="16"/>
        <v>0</v>
      </c>
      <c r="CT18" s="65"/>
      <c r="CU18" s="275">
        <f t="shared" si="34"/>
        <v>0</v>
      </c>
      <c r="CV18" s="66">
        <f t="shared" si="55"/>
        <v>0</v>
      </c>
      <c r="CW18" s="66">
        <f t="shared" si="17"/>
        <v>0</v>
      </c>
      <c r="CX18" s="69">
        <f t="shared" si="18"/>
        <v>0</v>
      </c>
      <c r="CY18" s="328">
        <f t="shared" si="56"/>
        <v>0</v>
      </c>
      <c r="CZ18" s="328">
        <f t="shared" si="19"/>
        <v>0</v>
      </c>
      <c r="DA18" s="328">
        <f t="shared" si="19"/>
        <v>0</v>
      </c>
      <c r="DB18" s="329">
        <f t="shared" si="57"/>
        <v>0</v>
      </c>
      <c r="DC18" s="66">
        <f t="shared" si="58"/>
        <v>0</v>
      </c>
    </row>
    <row r="19" spans="1:121" ht="26.25" customHeight="1" x14ac:dyDescent="0.55000000000000004">
      <c r="A19" s="95"/>
      <c r="B19" s="11">
        <v>10</v>
      </c>
      <c r="C19" s="83"/>
      <c r="D19" s="41"/>
      <c r="E19" s="302"/>
      <c r="F19" s="42"/>
      <c r="G19" s="43" t="s">
        <v>81</v>
      </c>
      <c r="H19" s="43"/>
      <c r="I19" s="44"/>
      <c r="J19" s="45">
        <f t="shared" si="20"/>
        <v>0</v>
      </c>
      <c r="K19" s="324"/>
      <c r="L19" s="277"/>
      <c r="M19" s="162">
        <f t="shared" si="0"/>
        <v>0</v>
      </c>
      <c r="N19" s="48">
        <f t="shared" si="21"/>
        <v>0</v>
      </c>
      <c r="O19" s="49"/>
      <c r="P19" s="46">
        <f t="shared" si="22"/>
        <v>0</v>
      </c>
      <c r="Q19" s="85">
        <f t="shared" si="23"/>
        <v>0</v>
      </c>
      <c r="R19" s="50"/>
      <c r="S19" s="86">
        <f t="shared" si="24"/>
        <v>0</v>
      </c>
      <c r="T19" s="47">
        <f t="shared" si="25"/>
        <v>0</v>
      </c>
      <c r="U19" s="288"/>
      <c r="V19" s="87"/>
      <c r="W19" s="88"/>
      <c r="X19" s="88"/>
      <c r="Y19" s="88"/>
      <c r="Z19" s="88"/>
      <c r="AA19" s="89"/>
      <c r="AB19" s="90">
        <f t="shared" si="26"/>
        <v>0</v>
      </c>
      <c r="AC19" s="91">
        <f t="shared" si="27"/>
        <v>0</v>
      </c>
      <c r="AD19" s="92">
        <f t="shared" si="28"/>
        <v>0</v>
      </c>
      <c r="AE19" s="93"/>
      <c r="AF19" s="93"/>
      <c r="AG19" s="94"/>
      <c r="AH19" s="59"/>
      <c r="AI19" s="60"/>
      <c r="AJ19" s="61"/>
      <c r="AK19" s="62"/>
      <c r="AL19" s="60"/>
      <c r="AM19" s="61"/>
      <c r="AN19" s="61"/>
      <c r="AO19" s="61"/>
      <c r="AP19" s="62"/>
      <c r="AQ19" s="60"/>
      <c r="AR19" s="60"/>
      <c r="AS19" s="61"/>
      <c r="AT19" s="62"/>
      <c r="AU19" s="60"/>
      <c r="AV19" s="63"/>
      <c r="AW19" s="64">
        <f t="shared" si="35"/>
        <v>0</v>
      </c>
      <c r="AX19" s="65"/>
      <c r="AY19" s="275">
        <f t="shared" si="36"/>
        <v>0</v>
      </c>
      <c r="AZ19" s="66">
        <f t="shared" si="37"/>
        <v>0</v>
      </c>
      <c r="BA19" s="66">
        <f t="shared" si="38"/>
        <v>0</v>
      </c>
      <c r="BB19" s="67">
        <f t="shared" si="39"/>
        <v>0</v>
      </c>
      <c r="BC19" s="68">
        <f t="shared" si="40"/>
        <v>0</v>
      </c>
      <c r="BD19" s="65"/>
      <c r="BE19" s="275">
        <f t="shared" si="41"/>
        <v>0</v>
      </c>
      <c r="BF19" s="66">
        <f t="shared" si="42"/>
        <v>0</v>
      </c>
      <c r="BG19" s="66">
        <f t="shared" si="43"/>
        <v>0</v>
      </c>
      <c r="BH19" s="69">
        <f t="shared" si="44"/>
        <v>0</v>
      </c>
      <c r="BI19" s="68">
        <f t="shared" si="45"/>
        <v>0</v>
      </c>
      <c r="BJ19" s="65"/>
      <c r="BK19" s="275">
        <f t="shared" si="46"/>
        <v>0</v>
      </c>
      <c r="BL19" s="66">
        <f t="shared" si="47"/>
        <v>0</v>
      </c>
      <c r="BM19" s="66">
        <f t="shared" si="48"/>
        <v>0</v>
      </c>
      <c r="BN19" s="69">
        <f t="shared" si="49"/>
        <v>0</v>
      </c>
      <c r="BO19" s="68">
        <f t="shared" si="1"/>
        <v>0</v>
      </c>
      <c r="BP19" s="65"/>
      <c r="BQ19" s="275">
        <f t="shared" si="29"/>
        <v>0</v>
      </c>
      <c r="BR19" s="66">
        <f t="shared" si="50"/>
        <v>0</v>
      </c>
      <c r="BS19" s="66">
        <f t="shared" si="2"/>
        <v>0</v>
      </c>
      <c r="BT19" s="69">
        <f t="shared" si="3"/>
        <v>0</v>
      </c>
      <c r="BU19" s="68">
        <f t="shared" si="4"/>
        <v>0</v>
      </c>
      <c r="BV19" s="65"/>
      <c r="BW19" s="275">
        <f t="shared" si="30"/>
        <v>0</v>
      </c>
      <c r="BX19" s="66">
        <f t="shared" si="51"/>
        <v>0</v>
      </c>
      <c r="BY19" s="66">
        <f t="shared" si="5"/>
        <v>0</v>
      </c>
      <c r="BZ19" s="69">
        <f t="shared" si="6"/>
        <v>0</v>
      </c>
      <c r="CA19" s="68">
        <f t="shared" si="7"/>
        <v>0</v>
      </c>
      <c r="CB19" s="65"/>
      <c r="CC19" s="275">
        <f t="shared" si="31"/>
        <v>0</v>
      </c>
      <c r="CD19" s="66">
        <f t="shared" si="52"/>
        <v>0</v>
      </c>
      <c r="CE19" s="66">
        <f t="shared" si="8"/>
        <v>0</v>
      </c>
      <c r="CF19" s="69">
        <f t="shared" si="9"/>
        <v>0</v>
      </c>
      <c r="CG19" s="68">
        <f t="shared" si="10"/>
        <v>0</v>
      </c>
      <c r="CH19" s="65"/>
      <c r="CI19" s="275">
        <f t="shared" si="32"/>
        <v>0</v>
      </c>
      <c r="CJ19" s="66">
        <f t="shared" si="53"/>
        <v>0</v>
      </c>
      <c r="CK19" s="66">
        <f t="shared" si="11"/>
        <v>0</v>
      </c>
      <c r="CL19" s="69">
        <f t="shared" si="12"/>
        <v>0</v>
      </c>
      <c r="CM19" s="68">
        <f t="shared" si="13"/>
        <v>0</v>
      </c>
      <c r="CN19" s="65"/>
      <c r="CO19" s="275">
        <f t="shared" si="33"/>
        <v>0</v>
      </c>
      <c r="CP19" s="66">
        <f t="shared" si="54"/>
        <v>0</v>
      </c>
      <c r="CQ19" s="66">
        <f t="shared" si="14"/>
        <v>0</v>
      </c>
      <c r="CR19" s="69">
        <f t="shared" si="15"/>
        <v>0</v>
      </c>
      <c r="CS19" s="68">
        <f t="shared" si="16"/>
        <v>0</v>
      </c>
      <c r="CT19" s="65"/>
      <c r="CU19" s="275">
        <f t="shared" si="34"/>
        <v>0</v>
      </c>
      <c r="CV19" s="66">
        <f t="shared" si="55"/>
        <v>0</v>
      </c>
      <c r="CW19" s="66">
        <f t="shared" si="17"/>
        <v>0</v>
      </c>
      <c r="CX19" s="69">
        <f t="shared" si="18"/>
        <v>0</v>
      </c>
      <c r="CY19" s="328">
        <f t="shared" si="56"/>
        <v>0</v>
      </c>
      <c r="CZ19" s="328">
        <f t="shared" si="19"/>
        <v>0</v>
      </c>
      <c r="DA19" s="328">
        <f t="shared" si="19"/>
        <v>0</v>
      </c>
      <c r="DB19" s="329">
        <f t="shared" si="57"/>
        <v>0</v>
      </c>
      <c r="DC19" s="79">
        <f t="shared" si="58"/>
        <v>0</v>
      </c>
    </row>
    <row r="20" spans="1:121" ht="26.25" customHeight="1" x14ac:dyDescent="0.55000000000000004">
      <c r="A20" s="95"/>
      <c r="B20" s="11">
        <v>11</v>
      </c>
      <c r="C20" s="83"/>
      <c r="D20" s="41"/>
      <c r="E20" s="302"/>
      <c r="F20" s="42"/>
      <c r="G20" s="43" t="s">
        <v>81</v>
      </c>
      <c r="H20" s="43"/>
      <c r="I20" s="44"/>
      <c r="J20" s="45">
        <f t="shared" si="20"/>
        <v>0</v>
      </c>
      <c r="K20" s="324"/>
      <c r="L20" s="277"/>
      <c r="M20" s="162">
        <f t="shared" ref="M20:M27" si="59">J20-L20</f>
        <v>0</v>
      </c>
      <c r="N20" s="48">
        <f t="shared" ref="N20:N27" si="60">ROUNDUP(M20/2,-3)</f>
        <v>0</v>
      </c>
      <c r="O20" s="49"/>
      <c r="P20" s="46">
        <f t="shared" ref="P20:P27" si="61">SUM(L20,N20)</f>
        <v>0</v>
      </c>
      <c r="Q20" s="85">
        <f t="shared" ref="Q20:Q27" si="62">J20-N20-L20</f>
        <v>0</v>
      </c>
      <c r="R20" s="50"/>
      <c r="S20" s="86">
        <f t="shared" ref="S20:S27" si="63">L20+N20+Q20</f>
        <v>0</v>
      </c>
      <c r="T20" s="47">
        <f t="shared" ref="T20:T27" si="64">J20</f>
        <v>0</v>
      </c>
      <c r="U20" s="288"/>
      <c r="V20" s="87"/>
      <c r="W20" s="88"/>
      <c r="X20" s="88"/>
      <c r="Y20" s="88"/>
      <c r="Z20" s="88"/>
      <c r="AA20" s="89"/>
      <c r="AB20" s="90">
        <f t="shared" ref="AB20:AB27" si="65">AA20</f>
        <v>0</v>
      </c>
      <c r="AC20" s="91">
        <f t="shared" ref="AC20:AC27" si="66">ROUND(AA20*0.85,1)</f>
        <v>0</v>
      </c>
      <c r="AD20" s="92">
        <f t="shared" ref="AD20:AD27" si="67">AC20</f>
        <v>0</v>
      </c>
      <c r="AE20" s="93"/>
      <c r="AF20" s="93"/>
      <c r="AG20" s="94"/>
      <c r="AH20" s="59"/>
      <c r="AI20" s="60"/>
      <c r="AJ20" s="61"/>
      <c r="AK20" s="62"/>
      <c r="AL20" s="60"/>
      <c r="AM20" s="61"/>
      <c r="AN20" s="61"/>
      <c r="AO20" s="61"/>
      <c r="AP20" s="62"/>
      <c r="AQ20" s="60"/>
      <c r="AR20" s="60"/>
      <c r="AS20" s="61"/>
      <c r="AT20" s="62"/>
      <c r="AU20" s="60"/>
      <c r="AV20" s="63"/>
      <c r="AW20" s="64">
        <f t="shared" ref="AW20:AW27" si="68">VLOOKUP($G20,AX$3:AY$6,2,0)</f>
        <v>0</v>
      </c>
      <c r="AX20" s="65"/>
      <c r="AY20" s="275">
        <f t="shared" ref="AY20:AY27" si="69">VLOOKUP($G20,AX$3:AZ$6,3,0)*AX20</f>
        <v>0</v>
      </c>
      <c r="AZ20" s="66">
        <f t="shared" ref="AZ20:AZ27" si="70">SUM(BA20:BB20)</f>
        <v>0</v>
      </c>
      <c r="BA20" s="66">
        <f t="shared" ref="BA20:BA27" si="71">ROUNDDOWN(AW20*AY20*1/2,0)</f>
        <v>0</v>
      </c>
      <c r="BB20" s="67">
        <f t="shared" ref="BB20:BB27" si="72">ROUNDDOWN(AW20*AY20*1/2,0)</f>
        <v>0</v>
      </c>
      <c r="BC20" s="68">
        <f t="shared" ref="BC20:BC27" si="73">VLOOKUP($G20,BD$3:BE$6,2,0)</f>
        <v>0</v>
      </c>
      <c r="BD20" s="65"/>
      <c r="BE20" s="275">
        <f t="shared" ref="BE20:BE27" si="74">VLOOKUP($G20,BD$3:BF$6,3,0)*BD20</f>
        <v>0</v>
      </c>
      <c r="BF20" s="66">
        <f t="shared" ref="BF20:BF27" si="75">SUM(BG20:BH20)</f>
        <v>0</v>
      </c>
      <c r="BG20" s="66">
        <f t="shared" ref="BG20:BG27" si="76">ROUNDDOWN(BC20*BE20*1/2,0)</f>
        <v>0</v>
      </c>
      <c r="BH20" s="69">
        <f t="shared" ref="BH20:BH27" si="77">ROUNDDOWN(BC20*BE20*1/2,0)</f>
        <v>0</v>
      </c>
      <c r="BI20" s="68">
        <f t="shared" ref="BI20:BI27" si="78">VLOOKUP($G20,BJ$3:BK$6,2,0)</f>
        <v>0</v>
      </c>
      <c r="BJ20" s="65"/>
      <c r="BK20" s="275">
        <f t="shared" ref="BK20:BK27" si="79">VLOOKUP($G20,BJ$3:BL$6,3,0)*BJ20</f>
        <v>0</v>
      </c>
      <c r="BL20" s="66">
        <f t="shared" ref="BL20:BL27" si="80">SUM(BM20:BN20)</f>
        <v>0</v>
      </c>
      <c r="BM20" s="66">
        <f t="shared" ref="BM20:BM27" si="81">ROUNDDOWN(BI20*BK20*1/2,0)</f>
        <v>0</v>
      </c>
      <c r="BN20" s="69">
        <f t="shared" ref="BN20:BN27" si="82">ROUNDDOWN(BI20*BK20*1/2,0)</f>
        <v>0</v>
      </c>
      <c r="BO20" s="68">
        <f t="shared" ref="BO20:BO27" si="83">VLOOKUP($G20,BP$3:BQ$6,2,0)</f>
        <v>0</v>
      </c>
      <c r="BP20" s="65"/>
      <c r="BQ20" s="275">
        <f t="shared" ref="BQ20:BQ27" si="84">VLOOKUP($G20,BP$3:BR$6,3,0)*BP20</f>
        <v>0</v>
      </c>
      <c r="BR20" s="66">
        <f t="shared" ref="BR20:BR27" si="85">SUM(BS20:BT20)</f>
        <v>0</v>
      </c>
      <c r="BS20" s="66">
        <f t="shared" ref="BS20:BS27" si="86">ROUNDDOWN(BO20*BQ20*1/2,0)</f>
        <v>0</v>
      </c>
      <c r="BT20" s="69">
        <f t="shared" ref="BT20:BT27" si="87">ROUNDDOWN(BO20*BQ20*1/2,0)</f>
        <v>0</v>
      </c>
      <c r="BU20" s="68">
        <f t="shared" ref="BU20:BU27" si="88">VLOOKUP($G20,BV$3:BW$6,2,0)</f>
        <v>0</v>
      </c>
      <c r="BV20" s="65"/>
      <c r="BW20" s="275">
        <f t="shared" ref="BW20:BW27" si="89">VLOOKUP($G20,BV$3:BX$6,3,0)*BV20</f>
        <v>0</v>
      </c>
      <c r="BX20" s="66">
        <f t="shared" ref="BX20:BX27" si="90">SUM(BY20:BZ20)</f>
        <v>0</v>
      </c>
      <c r="BY20" s="66">
        <f t="shared" ref="BY20:BY27" si="91">ROUNDDOWN(BU20*BW20*1/2,0)</f>
        <v>0</v>
      </c>
      <c r="BZ20" s="69">
        <f t="shared" ref="BZ20:BZ27" si="92">ROUNDDOWN(BU20*BW20*1/2,0)</f>
        <v>0</v>
      </c>
      <c r="CA20" s="68">
        <f t="shared" ref="CA20:CA27" si="93">VLOOKUP($G20,CB$3:CC$6,2,0)</f>
        <v>0</v>
      </c>
      <c r="CB20" s="65"/>
      <c r="CC20" s="275">
        <f t="shared" ref="CC20:CC27" si="94">VLOOKUP($G20,CB$3:CD$6,3,0)*CB20</f>
        <v>0</v>
      </c>
      <c r="CD20" s="66">
        <f t="shared" ref="CD20:CD27" si="95">SUM(CE20:CF20)</f>
        <v>0</v>
      </c>
      <c r="CE20" s="66">
        <f t="shared" ref="CE20:CE27" si="96">ROUNDDOWN(CA20*CC20*1/2,0)</f>
        <v>0</v>
      </c>
      <c r="CF20" s="69">
        <f t="shared" ref="CF20:CF27" si="97">ROUNDDOWN(CA20*CC20*1/2,0)</f>
        <v>0</v>
      </c>
      <c r="CG20" s="68">
        <f t="shared" ref="CG20:CG27" si="98">VLOOKUP($G20,CH$3:CI$6,2,0)</f>
        <v>0</v>
      </c>
      <c r="CH20" s="65"/>
      <c r="CI20" s="275">
        <f t="shared" ref="CI20:CI27" si="99">VLOOKUP($G20,CH$3:CJ$6,3,0)*CH20</f>
        <v>0</v>
      </c>
      <c r="CJ20" s="66">
        <f t="shared" ref="CJ20:CJ27" si="100">SUM(CK20:CL20)</f>
        <v>0</v>
      </c>
      <c r="CK20" s="66">
        <f t="shared" ref="CK20:CK27" si="101">ROUNDDOWN(CG20*CI20*1/2,0)</f>
        <v>0</v>
      </c>
      <c r="CL20" s="69">
        <f t="shared" ref="CL20:CL27" si="102">ROUNDDOWN(CG20*CI20*1/2,0)</f>
        <v>0</v>
      </c>
      <c r="CM20" s="68">
        <f t="shared" ref="CM20:CM27" si="103">VLOOKUP($G20,CN$3:CO$6,2,0)</f>
        <v>0</v>
      </c>
      <c r="CN20" s="65"/>
      <c r="CO20" s="275">
        <f t="shared" ref="CO20:CO27" si="104">VLOOKUP($G20,CN$3:CP$6,3,0)*CN20</f>
        <v>0</v>
      </c>
      <c r="CP20" s="66">
        <f t="shared" ref="CP20:CP27" si="105">SUM(CQ20:CR20)</f>
        <v>0</v>
      </c>
      <c r="CQ20" s="66">
        <f t="shared" ref="CQ20:CQ27" si="106">ROUNDDOWN(CM20*CO20*1/2,0)</f>
        <v>0</v>
      </c>
      <c r="CR20" s="69">
        <f t="shared" ref="CR20:CR27" si="107">ROUNDDOWN(CM20*CO20*1/2,0)</f>
        <v>0</v>
      </c>
      <c r="CS20" s="68">
        <f t="shared" ref="CS20:CS27" si="108">VLOOKUP($G20,CT$3:CU$6,2,0)</f>
        <v>0</v>
      </c>
      <c r="CT20" s="65"/>
      <c r="CU20" s="275">
        <f t="shared" ref="CU20:CU27" si="109">VLOOKUP($G20,CT$3:CV$6,3,0)*CT20</f>
        <v>0</v>
      </c>
      <c r="CV20" s="66">
        <f t="shared" ref="CV20:CV27" si="110">SUM(CW20:CX20)</f>
        <v>0</v>
      </c>
      <c r="CW20" s="66">
        <f t="shared" ref="CW20:CW27" si="111">ROUNDDOWN(CS20*CU20*1/2,0)</f>
        <v>0</v>
      </c>
      <c r="CX20" s="69">
        <f t="shared" ref="CX20:CX27" si="112">ROUNDDOWN(CS20*CU20*1/2,0)</f>
        <v>0</v>
      </c>
      <c r="CY20" s="328">
        <f t="shared" ref="CY20:CY27" si="113">SUM(CZ20:DA20)</f>
        <v>0</v>
      </c>
      <c r="CZ20" s="328">
        <f t="shared" ref="CZ20:CZ27" si="114">BA20+BG20+BM20+BS20+BY20+CE20+CK20+CQ20+CW20</f>
        <v>0</v>
      </c>
      <c r="DA20" s="328">
        <f t="shared" ref="DA20:DA27" si="115">BB20+BH20+BN20+BT20+BZ20+CF20+CL20+CR20+CX20</f>
        <v>0</v>
      </c>
      <c r="DB20" s="329">
        <f t="shared" ref="DB20:DB27" si="116">J20-CZ20</f>
        <v>0</v>
      </c>
      <c r="DC20" s="79">
        <f t="shared" ref="DC20:DC27" si="117">P20-CZ20</f>
        <v>0</v>
      </c>
    </row>
    <row r="21" spans="1:121" ht="26.25" customHeight="1" x14ac:dyDescent="0.55000000000000004">
      <c r="A21" s="95"/>
      <c r="B21" s="11">
        <v>12</v>
      </c>
      <c r="C21" s="83"/>
      <c r="D21" s="41"/>
      <c r="E21" s="302"/>
      <c r="F21" s="42"/>
      <c r="G21" s="43" t="s">
        <v>81</v>
      </c>
      <c r="H21" s="43"/>
      <c r="I21" s="44"/>
      <c r="J21" s="45">
        <f t="shared" si="20"/>
        <v>0</v>
      </c>
      <c r="K21" s="324"/>
      <c r="L21" s="277"/>
      <c r="M21" s="162">
        <f t="shared" si="59"/>
        <v>0</v>
      </c>
      <c r="N21" s="48">
        <f t="shared" si="60"/>
        <v>0</v>
      </c>
      <c r="O21" s="49"/>
      <c r="P21" s="46">
        <f t="shared" si="61"/>
        <v>0</v>
      </c>
      <c r="Q21" s="85">
        <f t="shared" si="62"/>
        <v>0</v>
      </c>
      <c r="R21" s="50"/>
      <c r="S21" s="86">
        <f t="shared" si="63"/>
        <v>0</v>
      </c>
      <c r="T21" s="47">
        <f t="shared" si="64"/>
        <v>0</v>
      </c>
      <c r="U21" s="288"/>
      <c r="V21" s="87"/>
      <c r="W21" s="88"/>
      <c r="X21" s="88"/>
      <c r="Y21" s="88"/>
      <c r="Z21" s="88"/>
      <c r="AA21" s="89"/>
      <c r="AB21" s="90">
        <f t="shared" si="65"/>
        <v>0</v>
      </c>
      <c r="AC21" s="91">
        <f t="shared" si="66"/>
        <v>0</v>
      </c>
      <c r="AD21" s="92">
        <f t="shared" si="67"/>
        <v>0</v>
      </c>
      <c r="AE21" s="93"/>
      <c r="AF21" s="93"/>
      <c r="AG21" s="94"/>
      <c r="AH21" s="59"/>
      <c r="AI21" s="60"/>
      <c r="AJ21" s="61"/>
      <c r="AK21" s="62"/>
      <c r="AL21" s="60"/>
      <c r="AM21" s="61"/>
      <c r="AN21" s="61"/>
      <c r="AO21" s="61"/>
      <c r="AP21" s="62"/>
      <c r="AQ21" s="60"/>
      <c r="AR21" s="60"/>
      <c r="AS21" s="61"/>
      <c r="AT21" s="62"/>
      <c r="AU21" s="60"/>
      <c r="AV21" s="63"/>
      <c r="AW21" s="64">
        <f t="shared" si="68"/>
        <v>0</v>
      </c>
      <c r="AX21" s="65"/>
      <c r="AY21" s="275">
        <f t="shared" si="69"/>
        <v>0</v>
      </c>
      <c r="AZ21" s="66">
        <f t="shared" si="70"/>
        <v>0</v>
      </c>
      <c r="BA21" s="66">
        <f t="shared" si="71"/>
        <v>0</v>
      </c>
      <c r="BB21" s="67">
        <f t="shared" si="72"/>
        <v>0</v>
      </c>
      <c r="BC21" s="68">
        <f t="shared" si="73"/>
        <v>0</v>
      </c>
      <c r="BD21" s="65"/>
      <c r="BE21" s="275">
        <f t="shared" si="74"/>
        <v>0</v>
      </c>
      <c r="BF21" s="66">
        <f t="shared" si="75"/>
        <v>0</v>
      </c>
      <c r="BG21" s="66">
        <f t="shared" si="76"/>
        <v>0</v>
      </c>
      <c r="BH21" s="69">
        <f t="shared" si="77"/>
        <v>0</v>
      </c>
      <c r="BI21" s="68">
        <f t="shared" si="78"/>
        <v>0</v>
      </c>
      <c r="BJ21" s="65"/>
      <c r="BK21" s="275">
        <f t="shared" si="79"/>
        <v>0</v>
      </c>
      <c r="BL21" s="66">
        <f t="shared" si="80"/>
        <v>0</v>
      </c>
      <c r="BM21" s="66">
        <f t="shared" si="81"/>
        <v>0</v>
      </c>
      <c r="BN21" s="69">
        <f t="shared" si="82"/>
        <v>0</v>
      </c>
      <c r="BO21" s="68">
        <f t="shared" si="83"/>
        <v>0</v>
      </c>
      <c r="BP21" s="65"/>
      <c r="BQ21" s="275">
        <f t="shared" si="84"/>
        <v>0</v>
      </c>
      <c r="BR21" s="66">
        <f t="shared" si="85"/>
        <v>0</v>
      </c>
      <c r="BS21" s="66">
        <f t="shared" si="86"/>
        <v>0</v>
      </c>
      <c r="BT21" s="69">
        <f t="shared" si="87"/>
        <v>0</v>
      </c>
      <c r="BU21" s="68">
        <f t="shared" si="88"/>
        <v>0</v>
      </c>
      <c r="BV21" s="65"/>
      <c r="BW21" s="275">
        <f t="shared" si="89"/>
        <v>0</v>
      </c>
      <c r="BX21" s="66">
        <f t="shared" si="90"/>
        <v>0</v>
      </c>
      <c r="BY21" s="66">
        <f t="shared" si="91"/>
        <v>0</v>
      </c>
      <c r="BZ21" s="69">
        <f t="shared" si="92"/>
        <v>0</v>
      </c>
      <c r="CA21" s="68">
        <f t="shared" si="93"/>
        <v>0</v>
      </c>
      <c r="CB21" s="65"/>
      <c r="CC21" s="275">
        <f t="shared" si="94"/>
        <v>0</v>
      </c>
      <c r="CD21" s="66">
        <f t="shared" si="95"/>
        <v>0</v>
      </c>
      <c r="CE21" s="66">
        <f t="shared" si="96"/>
        <v>0</v>
      </c>
      <c r="CF21" s="69">
        <f t="shared" si="97"/>
        <v>0</v>
      </c>
      <c r="CG21" s="68">
        <f t="shared" si="98"/>
        <v>0</v>
      </c>
      <c r="CH21" s="65"/>
      <c r="CI21" s="275">
        <f t="shared" si="99"/>
        <v>0</v>
      </c>
      <c r="CJ21" s="66">
        <f t="shared" si="100"/>
        <v>0</v>
      </c>
      <c r="CK21" s="66">
        <f t="shared" si="101"/>
        <v>0</v>
      </c>
      <c r="CL21" s="69">
        <f t="shared" si="102"/>
        <v>0</v>
      </c>
      <c r="CM21" s="68">
        <f t="shared" si="103"/>
        <v>0</v>
      </c>
      <c r="CN21" s="65"/>
      <c r="CO21" s="275">
        <f t="shared" si="104"/>
        <v>0</v>
      </c>
      <c r="CP21" s="66">
        <f t="shared" si="105"/>
        <v>0</v>
      </c>
      <c r="CQ21" s="66">
        <f t="shared" si="106"/>
        <v>0</v>
      </c>
      <c r="CR21" s="69">
        <f t="shared" si="107"/>
        <v>0</v>
      </c>
      <c r="CS21" s="68">
        <f t="shared" si="108"/>
        <v>0</v>
      </c>
      <c r="CT21" s="65"/>
      <c r="CU21" s="275">
        <f t="shared" si="109"/>
        <v>0</v>
      </c>
      <c r="CV21" s="66">
        <f t="shared" si="110"/>
        <v>0</v>
      </c>
      <c r="CW21" s="66">
        <f t="shared" si="111"/>
        <v>0</v>
      </c>
      <c r="CX21" s="69">
        <f t="shared" si="112"/>
        <v>0</v>
      </c>
      <c r="CY21" s="328">
        <f t="shared" si="113"/>
        <v>0</v>
      </c>
      <c r="CZ21" s="328">
        <f t="shared" si="114"/>
        <v>0</v>
      </c>
      <c r="DA21" s="328">
        <f t="shared" si="115"/>
        <v>0</v>
      </c>
      <c r="DB21" s="329">
        <f t="shared" si="116"/>
        <v>0</v>
      </c>
      <c r="DC21" s="79">
        <f t="shared" si="117"/>
        <v>0</v>
      </c>
    </row>
    <row r="22" spans="1:121" ht="26.25" customHeight="1" x14ac:dyDescent="0.55000000000000004">
      <c r="A22" s="95"/>
      <c r="B22" s="11">
        <v>13</v>
      </c>
      <c r="C22" s="83"/>
      <c r="D22" s="41"/>
      <c r="E22" s="302"/>
      <c r="F22" s="42"/>
      <c r="G22" s="43" t="s">
        <v>102</v>
      </c>
      <c r="H22" s="43"/>
      <c r="I22" s="44"/>
      <c r="J22" s="45">
        <f t="shared" si="20"/>
        <v>0</v>
      </c>
      <c r="K22" s="324"/>
      <c r="L22" s="277"/>
      <c r="M22" s="162">
        <f t="shared" si="59"/>
        <v>0</v>
      </c>
      <c r="N22" s="48">
        <f t="shared" si="60"/>
        <v>0</v>
      </c>
      <c r="O22" s="49"/>
      <c r="P22" s="46">
        <f t="shared" si="61"/>
        <v>0</v>
      </c>
      <c r="Q22" s="85">
        <f t="shared" si="62"/>
        <v>0</v>
      </c>
      <c r="R22" s="50"/>
      <c r="S22" s="86">
        <f t="shared" si="63"/>
        <v>0</v>
      </c>
      <c r="T22" s="47">
        <f t="shared" si="64"/>
        <v>0</v>
      </c>
      <c r="U22" s="288"/>
      <c r="V22" s="87"/>
      <c r="W22" s="88"/>
      <c r="X22" s="88"/>
      <c r="Y22" s="88"/>
      <c r="Z22" s="88"/>
      <c r="AA22" s="89"/>
      <c r="AB22" s="90">
        <f t="shared" si="65"/>
        <v>0</v>
      </c>
      <c r="AC22" s="91">
        <f t="shared" si="66"/>
        <v>0</v>
      </c>
      <c r="AD22" s="92">
        <f t="shared" si="67"/>
        <v>0</v>
      </c>
      <c r="AE22" s="93"/>
      <c r="AF22" s="93"/>
      <c r="AG22" s="94"/>
      <c r="AH22" s="59"/>
      <c r="AI22" s="60"/>
      <c r="AJ22" s="61"/>
      <c r="AK22" s="62"/>
      <c r="AL22" s="60"/>
      <c r="AM22" s="61"/>
      <c r="AN22" s="61"/>
      <c r="AO22" s="61"/>
      <c r="AP22" s="62"/>
      <c r="AQ22" s="60"/>
      <c r="AR22" s="60"/>
      <c r="AS22" s="61"/>
      <c r="AT22" s="62"/>
      <c r="AU22" s="60"/>
      <c r="AV22" s="63"/>
      <c r="AW22" s="64">
        <f t="shared" si="68"/>
        <v>0</v>
      </c>
      <c r="AX22" s="65"/>
      <c r="AY22" s="275">
        <f t="shared" si="69"/>
        <v>0</v>
      </c>
      <c r="AZ22" s="66">
        <f t="shared" si="70"/>
        <v>0</v>
      </c>
      <c r="BA22" s="66">
        <f t="shared" si="71"/>
        <v>0</v>
      </c>
      <c r="BB22" s="67">
        <f t="shared" si="72"/>
        <v>0</v>
      </c>
      <c r="BC22" s="68">
        <f t="shared" si="73"/>
        <v>0</v>
      </c>
      <c r="BD22" s="65"/>
      <c r="BE22" s="275">
        <f t="shared" si="74"/>
        <v>0</v>
      </c>
      <c r="BF22" s="66">
        <f t="shared" si="75"/>
        <v>0</v>
      </c>
      <c r="BG22" s="66">
        <f t="shared" si="76"/>
        <v>0</v>
      </c>
      <c r="BH22" s="69">
        <f t="shared" si="77"/>
        <v>0</v>
      </c>
      <c r="BI22" s="68">
        <f t="shared" si="78"/>
        <v>0</v>
      </c>
      <c r="BJ22" s="65"/>
      <c r="BK22" s="275">
        <f t="shared" si="79"/>
        <v>0</v>
      </c>
      <c r="BL22" s="66">
        <f t="shared" si="80"/>
        <v>0</v>
      </c>
      <c r="BM22" s="66">
        <f t="shared" si="81"/>
        <v>0</v>
      </c>
      <c r="BN22" s="69">
        <f t="shared" si="82"/>
        <v>0</v>
      </c>
      <c r="BO22" s="68">
        <f t="shared" si="83"/>
        <v>0</v>
      </c>
      <c r="BP22" s="65"/>
      <c r="BQ22" s="275">
        <f t="shared" si="84"/>
        <v>0</v>
      </c>
      <c r="BR22" s="66">
        <f t="shared" si="85"/>
        <v>0</v>
      </c>
      <c r="BS22" s="66">
        <f t="shared" si="86"/>
        <v>0</v>
      </c>
      <c r="BT22" s="69">
        <f t="shared" si="87"/>
        <v>0</v>
      </c>
      <c r="BU22" s="68">
        <f t="shared" si="88"/>
        <v>0</v>
      </c>
      <c r="BV22" s="65"/>
      <c r="BW22" s="275">
        <f t="shared" si="89"/>
        <v>0</v>
      </c>
      <c r="BX22" s="66">
        <f t="shared" si="90"/>
        <v>0</v>
      </c>
      <c r="BY22" s="66">
        <f t="shared" si="91"/>
        <v>0</v>
      </c>
      <c r="BZ22" s="69">
        <f t="shared" si="92"/>
        <v>0</v>
      </c>
      <c r="CA22" s="68">
        <f t="shared" si="93"/>
        <v>0</v>
      </c>
      <c r="CB22" s="65"/>
      <c r="CC22" s="275">
        <f t="shared" si="94"/>
        <v>0</v>
      </c>
      <c r="CD22" s="66">
        <f t="shared" si="95"/>
        <v>0</v>
      </c>
      <c r="CE22" s="66">
        <f t="shared" si="96"/>
        <v>0</v>
      </c>
      <c r="CF22" s="69">
        <f t="shared" si="97"/>
        <v>0</v>
      </c>
      <c r="CG22" s="68">
        <f t="shared" si="98"/>
        <v>0</v>
      </c>
      <c r="CH22" s="65"/>
      <c r="CI22" s="275">
        <f t="shared" si="99"/>
        <v>0</v>
      </c>
      <c r="CJ22" s="66">
        <f t="shared" si="100"/>
        <v>0</v>
      </c>
      <c r="CK22" s="66">
        <f t="shared" si="101"/>
        <v>0</v>
      </c>
      <c r="CL22" s="69">
        <f t="shared" si="102"/>
        <v>0</v>
      </c>
      <c r="CM22" s="68">
        <f t="shared" si="103"/>
        <v>0</v>
      </c>
      <c r="CN22" s="65"/>
      <c r="CO22" s="275">
        <f t="shared" si="104"/>
        <v>0</v>
      </c>
      <c r="CP22" s="66">
        <f t="shared" si="105"/>
        <v>0</v>
      </c>
      <c r="CQ22" s="66">
        <f t="shared" si="106"/>
        <v>0</v>
      </c>
      <c r="CR22" s="69">
        <f t="shared" si="107"/>
        <v>0</v>
      </c>
      <c r="CS22" s="68">
        <f t="shared" si="108"/>
        <v>0</v>
      </c>
      <c r="CT22" s="65"/>
      <c r="CU22" s="275">
        <f t="shared" si="109"/>
        <v>0</v>
      </c>
      <c r="CV22" s="66">
        <f t="shared" si="110"/>
        <v>0</v>
      </c>
      <c r="CW22" s="66">
        <f t="shared" si="111"/>
        <v>0</v>
      </c>
      <c r="CX22" s="69">
        <f t="shared" si="112"/>
        <v>0</v>
      </c>
      <c r="CY22" s="328">
        <f t="shared" si="113"/>
        <v>0</v>
      </c>
      <c r="CZ22" s="328">
        <f t="shared" si="114"/>
        <v>0</v>
      </c>
      <c r="DA22" s="328">
        <f t="shared" si="115"/>
        <v>0</v>
      </c>
      <c r="DB22" s="329">
        <f t="shared" si="116"/>
        <v>0</v>
      </c>
      <c r="DC22" s="79">
        <f t="shared" si="117"/>
        <v>0</v>
      </c>
    </row>
    <row r="23" spans="1:121" ht="26.25" customHeight="1" x14ac:dyDescent="0.55000000000000004">
      <c r="A23" s="95"/>
      <c r="B23" s="11">
        <v>14</v>
      </c>
      <c r="C23" s="83"/>
      <c r="D23" s="41"/>
      <c r="E23" s="302"/>
      <c r="F23" s="42"/>
      <c r="G23" s="43" t="s">
        <v>102</v>
      </c>
      <c r="H23" s="43"/>
      <c r="I23" s="44"/>
      <c r="J23" s="45">
        <f t="shared" si="20"/>
        <v>0</v>
      </c>
      <c r="K23" s="324"/>
      <c r="L23" s="277"/>
      <c r="M23" s="162">
        <f t="shared" si="59"/>
        <v>0</v>
      </c>
      <c r="N23" s="48">
        <f t="shared" si="60"/>
        <v>0</v>
      </c>
      <c r="O23" s="49"/>
      <c r="P23" s="46">
        <f t="shared" si="61"/>
        <v>0</v>
      </c>
      <c r="Q23" s="85">
        <f t="shared" si="62"/>
        <v>0</v>
      </c>
      <c r="R23" s="50"/>
      <c r="S23" s="86">
        <f t="shared" si="63"/>
        <v>0</v>
      </c>
      <c r="T23" s="47">
        <f t="shared" si="64"/>
        <v>0</v>
      </c>
      <c r="U23" s="288"/>
      <c r="V23" s="87"/>
      <c r="W23" s="88"/>
      <c r="X23" s="88"/>
      <c r="Y23" s="88"/>
      <c r="Z23" s="88"/>
      <c r="AA23" s="89"/>
      <c r="AB23" s="90">
        <f t="shared" si="65"/>
        <v>0</v>
      </c>
      <c r="AC23" s="91">
        <f t="shared" si="66"/>
        <v>0</v>
      </c>
      <c r="AD23" s="92">
        <f t="shared" si="67"/>
        <v>0</v>
      </c>
      <c r="AE23" s="93"/>
      <c r="AF23" s="93"/>
      <c r="AG23" s="94"/>
      <c r="AH23" s="59"/>
      <c r="AI23" s="60"/>
      <c r="AJ23" s="61"/>
      <c r="AK23" s="62"/>
      <c r="AL23" s="60"/>
      <c r="AM23" s="61"/>
      <c r="AN23" s="61"/>
      <c r="AO23" s="61"/>
      <c r="AP23" s="62"/>
      <c r="AQ23" s="60"/>
      <c r="AR23" s="60"/>
      <c r="AS23" s="61"/>
      <c r="AT23" s="62"/>
      <c r="AU23" s="60"/>
      <c r="AV23" s="63"/>
      <c r="AW23" s="64">
        <f t="shared" si="68"/>
        <v>0</v>
      </c>
      <c r="AX23" s="65"/>
      <c r="AY23" s="275">
        <f t="shared" si="69"/>
        <v>0</v>
      </c>
      <c r="AZ23" s="66">
        <f t="shared" si="70"/>
        <v>0</v>
      </c>
      <c r="BA23" s="66">
        <f t="shared" si="71"/>
        <v>0</v>
      </c>
      <c r="BB23" s="67">
        <f t="shared" si="72"/>
        <v>0</v>
      </c>
      <c r="BC23" s="68">
        <f t="shared" si="73"/>
        <v>0</v>
      </c>
      <c r="BD23" s="65"/>
      <c r="BE23" s="275">
        <f t="shared" si="74"/>
        <v>0</v>
      </c>
      <c r="BF23" s="66">
        <f t="shared" si="75"/>
        <v>0</v>
      </c>
      <c r="BG23" s="66">
        <f t="shared" si="76"/>
        <v>0</v>
      </c>
      <c r="BH23" s="69">
        <f t="shared" si="77"/>
        <v>0</v>
      </c>
      <c r="BI23" s="68">
        <f t="shared" si="78"/>
        <v>0</v>
      </c>
      <c r="BJ23" s="65"/>
      <c r="BK23" s="275">
        <f t="shared" si="79"/>
        <v>0</v>
      </c>
      <c r="BL23" s="66">
        <f t="shared" si="80"/>
        <v>0</v>
      </c>
      <c r="BM23" s="66">
        <f t="shared" si="81"/>
        <v>0</v>
      </c>
      <c r="BN23" s="69">
        <f t="shared" si="82"/>
        <v>0</v>
      </c>
      <c r="BO23" s="68">
        <f t="shared" si="83"/>
        <v>0</v>
      </c>
      <c r="BP23" s="65"/>
      <c r="BQ23" s="275">
        <f t="shared" si="84"/>
        <v>0</v>
      </c>
      <c r="BR23" s="66">
        <f t="shared" si="85"/>
        <v>0</v>
      </c>
      <c r="BS23" s="66">
        <f t="shared" si="86"/>
        <v>0</v>
      </c>
      <c r="BT23" s="69">
        <f t="shared" si="87"/>
        <v>0</v>
      </c>
      <c r="BU23" s="68">
        <f t="shared" si="88"/>
        <v>0</v>
      </c>
      <c r="BV23" s="65"/>
      <c r="BW23" s="275">
        <f t="shared" si="89"/>
        <v>0</v>
      </c>
      <c r="BX23" s="66">
        <f t="shared" si="90"/>
        <v>0</v>
      </c>
      <c r="BY23" s="66">
        <f t="shared" si="91"/>
        <v>0</v>
      </c>
      <c r="BZ23" s="69">
        <f t="shared" si="92"/>
        <v>0</v>
      </c>
      <c r="CA23" s="68">
        <f t="shared" si="93"/>
        <v>0</v>
      </c>
      <c r="CB23" s="65"/>
      <c r="CC23" s="275">
        <f t="shared" si="94"/>
        <v>0</v>
      </c>
      <c r="CD23" s="66">
        <f t="shared" si="95"/>
        <v>0</v>
      </c>
      <c r="CE23" s="66">
        <f t="shared" si="96"/>
        <v>0</v>
      </c>
      <c r="CF23" s="69">
        <f t="shared" si="97"/>
        <v>0</v>
      </c>
      <c r="CG23" s="68">
        <f t="shared" si="98"/>
        <v>0</v>
      </c>
      <c r="CH23" s="65"/>
      <c r="CI23" s="275">
        <f t="shared" si="99"/>
        <v>0</v>
      </c>
      <c r="CJ23" s="66">
        <f t="shared" si="100"/>
        <v>0</v>
      </c>
      <c r="CK23" s="66">
        <f t="shared" si="101"/>
        <v>0</v>
      </c>
      <c r="CL23" s="69">
        <f t="shared" si="102"/>
        <v>0</v>
      </c>
      <c r="CM23" s="68">
        <f t="shared" si="103"/>
        <v>0</v>
      </c>
      <c r="CN23" s="65"/>
      <c r="CO23" s="275">
        <f t="shared" si="104"/>
        <v>0</v>
      </c>
      <c r="CP23" s="66">
        <f t="shared" si="105"/>
        <v>0</v>
      </c>
      <c r="CQ23" s="66">
        <f t="shared" si="106"/>
        <v>0</v>
      </c>
      <c r="CR23" s="69">
        <f t="shared" si="107"/>
        <v>0</v>
      </c>
      <c r="CS23" s="68">
        <f t="shared" si="108"/>
        <v>0</v>
      </c>
      <c r="CT23" s="65"/>
      <c r="CU23" s="275">
        <f t="shared" si="109"/>
        <v>0</v>
      </c>
      <c r="CV23" s="66">
        <f t="shared" si="110"/>
        <v>0</v>
      </c>
      <c r="CW23" s="66">
        <f t="shared" si="111"/>
        <v>0</v>
      </c>
      <c r="CX23" s="69">
        <f t="shared" si="112"/>
        <v>0</v>
      </c>
      <c r="CY23" s="328">
        <f t="shared" si="113"/>
        <v>0</v>
      </c>
      <c r="CZ23" s="328">
        <f t="shared" si="114"/>
        <v>0</v>
      </c>
      <c r="DA23" s="328">
        <f t="shared" si="115"/>
        <v>0</v>
      </c>
      <c r="DB23" s="329">
        <f t="shared" si="116"/>
        <v>0</v>
      </c>
      <c r="DC23" s="79">
        <f t="shared" si="117"/>
        <v>0</v>
      </c>
    </row>
    <row r="24" spans="1:121" ht="26.25" customHeight="1" x14ac:dyDescent="0.55000000000000004">
      <c r="A24" s="95"/>
      <c r="B24" s="11">
        <v>15</v>
      </c>
      <c r="C24" s="83"/>
      <c r="D24" s="41"/>
      <c r="E24" s="302"/>
      <c r="F24" s="42"/>
      <c r="G24" s="43" t="s">
        <v>103</v>
      </c>
      <c r="H24" s="43"/>
      <c r="I24" s="44"/>
      <c r="J24" s="45">
        <f t="shared" si="20"/>
        <v>0</v>
      </c>
      <c r="K24" s="324"/>
      <c r="L24" s="277"/>
      <c r="M24" s="162">
        <f t="shared" si="59"/>
        <v>0</v>
      </c>
      <c r="N24" s="48">
        <f t="shared" si="60"/>
        <v>0</v>
      </c>
      <c r="O24" s="49"/>
      <c r="P24" s="46">
        <f t="shared" si="61"/>
        <v>0</v>
      </c>
      <c r="Q24" s="85">
        <f t="shared" si="62"/>
        <v>0</v>
      </c>
      <c r="R24" s="50"/>
      <c r="S24" s="86">
        <f t="shared" si="63"/>
        <v>0</v>
      </c>
      <c r="T24" s="47">
        <f t="shared" si="64"/>
        <v>0</v>
      </c>
      <c r="U24" s="288"/>
      <c r="V24" s="87"/>
      <c r="W24" s="88"/>
      <c r="X24" s="88"/>
      <c r="Y24" s="88"/>
      <c r="Z24" s="88"/>
      <c r="AA24" s="89"/>
      <c r="AB24" s="90">
        <f t="shared" si="65"/>
        <v>0</v>
      </c>
      <c r="AC24" s="91">
        <f t="shared" si="66"/>
        <v>0</v>
      </c>
      <c r="AD24" s="92">
        <f t="shared" si="67"/>
        <v>0</v>
      </c>
      <c r="AE24" s="93"/>
      <c r="AF24" s="93"/>
      <c r="AG24" s="94"/>
      <c r="AH24" s="59"/>
      <c r="AI24" s="60"/>
      <c r="AJ24" s="61"/>
      <c r="AK24" s="62"/>
      <c r="AL24" s="60"/>
      <c r="AM24" s="61"/>
      <c r="AN24" s="61"/>
      <c r="AO24" s="61"/>
      <c r="AP24" s="62"/>
      <c r="AQ24" s="60"/>
      <c r="AR24" s="60"/>
      <c r="AS24" s="61"/>
      <c r="AT24" s="62"/>
      <c r="AU24" s="60"/>
      <c r="AV24" s="63"/>
      <c r="AW24" s="64">
        <f t="shared" si="68"/>
        <v>0</v>
      </c>
      <c r="AX24" s="65"/>
      <c r="AY24" s="275">
        <f t="shared" si="69"/>
        <v>0</v>
      </c>
      <c r="AZ24" s="66">
        <f t="shared" si="70"/>
        <v>0</v>
      </c>
      <c r="BA24" s="66">
        <f t="shared" si="71"/>
        <v>0</v>
      </c>
      <c r="BB24" s="67">
        <f t="shared" si="72"/>
        <v>0</v>
      </c>
      <c r="BC24" s="68">
        <f t="shared" si="73"/>
        <v>0</v>
      </c>
      <c r="BD24" s="65"/>
      <c r="BE24" s="275">
        <f t="shared" si="74"/>
        <v>0</v>
      </c>
      <c r="BF24" s="66">
        <f t="shared" si="75"/>
        <v>0</v>
      </c>
      <c r="BG24" s="66">
        <f t="shared" si="76"/>
        <v>0</v>
      </c>
      <c r="BH24" s="69">
        <f t="shared" si="77"/>
        <v>0</v>
      </c>
      <c r="BI24" s="68">
        <f t="shared" si="78"/>
        <v>0</v>
      </c>
      <c r="BJ24" s="65"/>
      <c r="BK24" s="275">
        <f t="shared" si="79"/>
        <v>0</v>
      </c>
      <c r="BL24" s="66">
        <f t="shared" si="80"/>
        <v>0</v>
      </c>
      <c r="BM24" s="66">
        <f t="shared" si="81"/>
        <v>0</v>
      </c>
      <c r="BN24" s="69">
        <f t="shared" si="82"/>
        <v>0</v>
      </c>
      <c r="BO24" s="68">
        <f t="shared" si="83"/>
        <v>0</v>
      </c>
      <c r="BP24" s="65"/>
      <c r="BQ24" s="275">
        <f t="shared" si="84"/>
        <v>0</v>
      </c>
      <c r="BR24" s="66">
        <f t="shared" si="85"/>
        <v>0</v>
      </c>
      <c r="BS24" s="66">
        <f t="shared" si="86"/>
        <v>0</v>
      </c>
      <c r="BT24" s="69">
        <f t="shared" si="87"/>
        <v>0</v>
      </c>
      <c r="BU24" s="68">
        <f t="shared" si="88"/>
        <v>0</v>
      </c>
      <c r="BV24" s="65"/>
      <c r="BW24" s="275">
        <f t="shared" si="89"/>
        <v>0</v>
      </c>
      <c r="BX24" s="66">
        <f t="shared" si="90"/>
        <v>0</v>
      </c>
      <c r="BY24" s="66">
        <f t="shared" si="91"/>
        <v>0</v>
      </c>
      <c r="BZ24" s="69">
        <f t="shared" si="92"/>
        <v>0</v>
      </c>
      <c r="CA24" s="68">
        <f t="shared" si="93"/>
        <v>0</v>
      </c>
      <c r="CB24" s="65"/>
      <c r="CC24" s="275">
        <f t="shared" si="94"/>
        <v>0</v>
      </c>
      <c r="CD24" s="66">
        <f t="shared" si="95"/>
        <v>0</v>
      </c>
      <c r="CE24" s="66">
        <f t="shared" si="96"/>
        <v>0</v>
      </c>
      <c r="CF24" s="69">
        <f t="shared" si="97"/>
        <v>0</v>
      </c>
      <c r="CG24" s="68">
        <f t="shared" si="98"/>
        <v>0</v>
      </c>
      <c r="CH24" s="65"/>
      <c r="CI24" s="275">
        <f t="shared" si="99"/>
        <v>0</v>
      </c>
      <c r="CJ24" s="66">
        <f t="shared" si="100"/>
        <v>0</v>
      </c>
      <c r="CK24" s="66">
        <f t="shared" si="101"/>
        <v>0</v>
      </c>
      <c r="CL24" s="69">
        <f t="shared" si="102"/>
        <v>0</v>
      </c>
      <c r="CM24" s="68">
        <f t="shared" si="103"/>
        <v>0</v>
      </c>
      <c r="CN24" s="65"/>
      <c r="CO24" s="275">
        <f t="shared" si="104"/>
        <v>0</v>
      </c>
      <c r="CP24" s="66">
        <f t="shared" si="105"/>
        <v>0</v>
      </c>
      <c r="CQ24" s="66">
        <f t="shared" si="106"/>
        <v>0</v>
      </c>
      <c r="CR24" s="69">
        <f t="shared" si="107"/>
        <v>0</v>
      </c>
      <c r="CS24" s="68">
        <f t="shared" si="108"/>
        <v>0</v>
      </c>
      <c r="CT24" s="65"/>
      <c r="CU24" s="275">
        <f t="shared" si="109"/>
        <v>0</v>
      </c>
      <c r="CV24" s="66">
        <f t="shared" si="110"/>
        <v>0</v>
      </c>
      <c r="CW24" s="66">
        <f t="shared" si="111"/>
        <v>0</v>
      </c>
      <c r="CX24" s="69">
        <f t="shared" si="112"/>
        <v>0</v>
      </c>
      <c r="CY24" s="328">
        <f t="shared" si="113"/>
        <v>0</v>
      </c>
      <c r="CZ24" s="328">
        <f t="shared" si="114"/>
        <v>0</v>
      </c>
      <c r="DA24" s="328">
        <f t="shared" si="115"/>
        <v>0</v>
      </c>
      <c r="DB24" s="329">
        <f t="shared" si="116"/>
        <v>0</v>
      </c>
      <c r="DC24" s="79">
        <f t="shared" si="117"/>
        <v>0</v>
      </c>
    </row>
    <row r="25" spans="1:121" ht="26.25" customHeight="1" x14ac:dyDescent="0.55000000000000004">
      <c r="A25" s="95"/>
      <c r="B25" s="11">
        <v>16</v>
      </c>
      <c r="C25" s="83"/>
      <c r="D25" s="41"/>
      <c r="E25" s="302"/>
      <c r="F25" s="42"/>
      <c r="G25" s="43" t="s">
        <v>103</v>
      </c>
      <c r="H25" s="43"/>
      <c r="I25" s="44"/>
      <c r="J25" s="45">
        <f t="shared" si="20"/>
        <v>0</v>
      </c>
      <c r="K25" s="324"/>
      <c r="L25" s="277"/>
      <c r="M25" s="162">
        <f t="shared" si="59"/>
        <v>0</v>
      </c>
      <c r="N25" s="48">
        <f t="shared" si="60"/>
        <v>0</v>
      </c>
      <c r="O25" s="49"/>
      <c r="P25" s="46">
        <f t="shared" si="61"/>
        <v>0</v>
      </c>
      <c r="Q25" s="85">
        <f t="shared" si="62"/>
        <v>0</v>
      </c>
      <c r="R25" s="50"/>
      <c r="S25" s="86">
        <f t="shared" si="63"/>
        <v>0</v>
      </c>
      <c r="T25" s="47">
        <f t="shared" si="64"/>
        <v>0</v>
      </c>
      <c r="U25" s="288"/>
      <c r="V25" s="87"/>
      <c r="W25" s="88"/>
      <c r="X25" s="88"/>
      <c r="Y25" s="88"/>
      <c r="Z25" s="88"/>
      <c r="AA25" s="89"/>
      <c r="AB25" s="90">
        <f t="shared" si="65"/>
        <v>0</v>
      </c>
      <c r="AC25" s="91">
        <f t="shared" si="66"/>
        <v>0</v>
      </c>
      <c r="AD25" s="92">
        <f t="shared" si="67"/>
        <v>0</v>
      </c>
      <c r="AE25" s="93"/>
      <c r="AF25" s="93"/>
      <c r="AG25" s="94"/>
      <c r="AH25" s="59"/>
      <c r="AI25" s="60"/>
      <c r="AJ25" s="61"/>
      <c r="AK25" s="62"/>
      <c r="AL25" s="60"/>
      <c r="AM25" s="61"/>
      <c r="AN25" s="61"/>
      <c r="AO25" s="61"/>
      <c r="AP25" s="62"/>
      <c r="AQ25" s="60"/>
      <c r="AR25" s="60"/>
      <c r="AS25" s="61"/>
      <c r="AT25" s="62"/>
      <c r="AU25" s="60"/>
      <c r="AV25" s="63"/>
      <c r="AW25" s="64">
        <f t="shared" si="68"/>
        <v>0</v>
      </c>
      <c r="AX25" s="65"/>
      <c r="AY25" s="275">
        <f t="shared" si="69"/>
        <v>0</v>
      </c>
      <c r="AZ25" s="66">
        <f t="shared" si="70"/>
        <v>0</v>
      </c>
      <c r="BA25" s="66">
        <f t="shared" si="71"/>
        <v>0</v>
      </c>
      <c r="BB25" s="67">
        <f t="shared" si="72"/>
        <v>0</v>
      </c>
      <c r="BC25" s="68">
        <f t="shared" si="73"/>
        <v>0</v>
      </c>
      <c r="BD25" s="65"/>
      <c r="BE25" s="275">
        <f t="shared" si="74"/>
        <v>0</v>
      </c>
      <c r="BF25" s="66">
        <f t="shared" si="75"/>
        <v>0</v>
      </c>
      <c r="BG25" s="66">
        <f t="shared" si="76"/>
        <v>0</v>
      </c>
      <c r="BH25" s="69">
        <f t="shared" si="77"/>
        <v>0</v>
      </c>
      <c r="BI25" s="68">
        <f t="shared" si="78"/>
        <v>0</v>
      </c>
      <c r="BJ25" s="65"/>
      <c r="BK25" s="275">
        <f t="shared" si="79"/>
        <v>0</v>
      </c>
      <c r="BL25" s="66">
        <f t="shared" si="80"/>
        <v>0</v>
      </c>
      <c r="BM25" s="66">
        <f t="shared" si="81"/>
        <v>0</v>
      </c>
      <c r="BN25" s="69">
        <f t="shared" si="82"/>
        <v>0</v>
      </c>
      <c r="BO25" s="68">
        <f t="shared" si="83"/>
        <v>0</v>
      </c>
      <c r="BP25" s="65"/>
      <c r="BQ25" s="275">
        <f t="shared" si="84"/>
        <v>0</v>
      </c>
      <c r="BR25" s="66">
        <f t="shared" si="85"/>
        <v>0</v>
      </c>
      <c r="BS25" s="66">
        <f t="shared" si="86"/>
        <v>0</v>
      </c>
      <c r="BT25" s="69">
        <f t="shared" si="87"/>
        <v>0</v>
      </c>
      <c r="BU25" s="68">
        <f t="shared" si="88"/>
        <v>0</v>
      </c>
      <c r="BV25" s="65"/>
      <c r="BW25" s="275">
        <f t="shared" si="89"/>
        <v>0</v>
      </c>
      <c r="BX25" s="66">
        <f t="shared" si="90"/>
        <v>0</v>
      </c>
      <c r="BY25" s="66">
        <f t="shared" si="91"/>
        <v>0</v>
      </c>
      <c r="BZ25" s="69">
        <f t="shared" si="92"/>
        <v>0</v>
      </c>
      <c r="CA25" s="68">
        <f t="shared" si="93"/>
        <v>0</v>
      </c>
      <c r="CB25" s="65"/>
      <c r="CC25" s="275">
        <f t="shared" si="94"/>
        <v>0</v>
      </c>
      <c r="CD25" s="66">
        <f t="shared" si="95"/>
        <v>0</v>
      </c>
      <c r="CE25" s="66">
        <f t="shared" si="96"/>
        <v>0</v>
      </c>
      <c r="CF25" s="69">
        <f t="shared" si="97"/>
        <v>0</v>
      </c>
      <c r="CG25" s="68">
        <f t="shared" si="98"/>
        <v>0</v>
      </c>
      <c r="CH25" s="65"/>
      <c r="CI25" s="275">
        <f t="shared" si="99"/>
        <v>0</v>
      </c>
      <c r="CJ25" s="66">
        <f t="shared" si="100"/>
        <v>0</v>
      </c>
      <c r="CK25" s="66">
        <f t="shared" si="101"/>
        <v>0</v>
      </c>
      <c r="CL25" s="69">
        <f t="shared" si="102"/>
        <v>0</v>
      </c>
      <c r="CM25" s="68">
        <f t="shared" si="103"/>
        <v>0</v>
      </c>
      <c r="CN25" s="65"/>
      <c r="CO25" s="275">
        <f t="shared" si="104"/>
        <v>0</v>
      </c>
      <c r="CP25" s="66">
        <f t="shared" si="105"/>
        <v>0</v>
      </c>
      <c r="CQ25" s="66">
        <f t="shared" si="106"/>
        <v>0</v>
      </c>
      <c r="CR25" s="69">
        <f t="shared" si="107"/>
        <v>0</v>
      </c>
      <c r="CS25" s="68">
        <f t="shared" si="108"/>
        <v>0</v>
      </c>
      <c r="CT25" s="65"/>
      <c r="CU25" s="275">
        <f t="shared" si="109"/>
        <v>0</v>
      </c>
      <c r="CV25" s="66">
        <f t="shared" si="110"/>
        <v>0</v>
      </c>
      <c r="CW25" s="66">
        <f t="shared" si="111"/>
        <v>0</v>
      </c>
      <c r="CX25" s="69">
        <f t="shared" si="112"/>
        <v>0</v>
      </c>
      <c r="CY25" s="328">
        <f t="shared" si="113"/>
        <v>0</v>
      </c>
      <c r="CZ25" s="328">
        <f t="shared" si="114"/>
        <v>0</v>
      </c>
      <c r="DA25" s="328">
        <f t="shared" si="115"/>
        <v>0</v>
      </c>
      <c r="DB25" s="329">
        <f t="shared" si="116"/>
        <v>0</v>
      </c>
      <c r="DC25" s="79">
        <f t="shared" si="117"/>
        <v>0</v>
      </c>
    </row>
    <row r="26" spans="1:121" ht="26.25" customHeight="1" x14ac:dyDescent="0.55000000000000004">
      <c r="A26" s="95"/>
      <c r="B26" s="11">
        <v>17</v>
      </c>
      <c r="C26" s="83"/>
      <c r="D26" s="41"/>
      <c r="E26" s="302"/>
      <c r="F26" s="42"/>
      <c r="G26" s="43" t="s">
        <v>81</v>
      </c>
      <c r="H26" s="43"/>
      <c r="I26" s="44"/>
      <c r="J26" s="45">
        <f t="shared" si="20"/>
        <v>0</v>
      </c>
      <c r="K26" s="324"/>
      <c r="L26" s="277"/>
      <c r="M26" s="162">
        <f t="shared" si="59"/>
        <v>0</v>
      </c>
      <c r="N26" s="48">
        <f t="shared" si="60"/>
        <v>0</v>
      </c>
      <c r="O26" s="49"/>
      <c r="P26" s="46">
        <f t="shared" si="61"/>
        <v>0</v>
      </c>
      <c r="Q26" s="85">
        <f t="shared" si="62"/>
        <v>0</v>
      </c>
      <c r="R26" s="50"/>
      <c r="S26" s="86">
        <f t="shared" si="63"/>
        <v>0</v>
      </c>
      <c r="T26" s="47">
        <f t="shared" si="64"/>
        <v>0</v>
      </c>
      <c r="U26" s="288"/>
      <c r="V26" s="87"/>
      <c r="W26" s="88"/>
      <c r="X26" s="88"/>
      <c r="Y26" s="88"/>
      <c r="Z26" s="88"/>
      <c r="AA26" s="89"/>
      <c r="AB26" s="90">
        <f t="shared" si="65"/>
        <v>0</v>
      </c>
      <c r="AC26" s="91">
        <f t="shared" si="66"/>
        <v>0</v>
      </c>
      <c r="AD26" s="92">
        <f t="shared" si="67"/>
        <v>0</v>
      </c>
      <c r="AE26" s="93"/>
      <c r="AF26" s="93"/>
      <c r="AG26" s="94"/>
      <c r="AH26" s="59"/>
      <c r="AI26" s="60"/>
      <c r="AJ26" s="61"/>
      <c r="AK26" s="62"/>
      <c r="AL26" s="60"/>
      <c r="AM26" s="61"/>
      <c r="AN26" s="61"/>
      <c r="AO26" s="61"/>
      <c r="AP26" s="62"/>
      <c r="AQ26" s="60"/>
      <c r="AR26" s="60"/>
      <c r="AS26" s="61"/>
      <c r="AT26" s="62"/>
      <c r="AU26" s="60"/>
      <c r="AV26" s="63"/>
      <c r="AW26" s="64">
        <f t="shared" si="68"/>
        <v>0</v>
      </c>
      <c r="AX26" s="65"/>
      <c r="AY26" s="275">
        <f t="shared" si="69"/>
        <v>0</v>
      </c>
      <c r="AZ26" s="66">
        <f t="shared" si="70"/>
        <v>0</v>
      </c>
      <c r="BA26" s="66">
        <f t="shared" si="71"/>
        <v>0</v>
      </c>
      <c r="BB26" s="67">
        <f t="shared" si="72"/>
        <v>0</v>
      </c>
      <c r="BC26" s="68">
        <f t="shared" si="73"/>
        <v>0</v>
      </c>
      <c r="BD26" s="65"/>
      <c r="BE26" s="275">
        <f t="shared" si="74"/>
        <v>0</v>
      </c>
      <c r="BF26" s="66">
        <f t="shared" si="75"/>
        <v>0</v>
      </c>
      <c r="BG26" s="66">
        <f t="shared" si="76"/>
        <v>0</v>
      </c>
      <c r="BH26" s="69">
        <f t="shared" si="77"/>
        <v>0</v>
      </c>
      <c r="BI26" s="68">
        <f t="shared" si="78"/>
        <v>0</v>
      </c>
      <c r="BJ26" s="65"/>
      <c r="BK26" s="275">
        <f t="shared" si="79"/>
        <v>0</v>
      </c>
      <c r="BL26" s="66">
        <f t="shared" si="80"/>
        <v>0</v>
      </c>
      <c r="BM26" s="66">
        <f t="shared" si="81"/>
        <v>0</v>
      </c>
      <c r="BN26" s="69">
        <f t="shared" si="82"/>
        <v>0</v>
      </c>
      <c r="BO26" s="68">
        <f t="shared" si="83"/>
        <v>0</v>
      </c>
      <c r="BP26" s="65"/>
      <c r="BQ26" s="275">
        <f t="shared" si="84"/>
        <v>0</v>
      </c>
      <c r="BR26" s="66">
        <f t="shared" si="85"/>
        <v>0</v>
      </c>
      <c r="BS26" s="66">
        <f t="shared" si="86"/>
        <v>0</v>
      </c>
      <c r="BT26" s="69">
        <f t="shared" si="87"/>
        <v>0</v>
      </c>
      <c r="BU26" s="68">
        <f t="shared" si="88"/>
        <v>0</v>
      </c>
      <c r="BV26" s="65"/>
      <c r="BW26" s="275">
        <f t="shared" si="89"/>
        <v>0</v>
      </c>
      <c r="BX26" s="66">
        <f t="shared" si="90"/>
        <v>0</v>
      </c>
      <c r="BY26" s="66">
        <f t="shared" si="91"/>
        <v>0</v>
      </c>
      <c r="BZ26" s="69">
        <f t="shared" si="92"/>
        <v>0</v>
      </c>
      <c r="CA26" s="68">
        <f t="shared" si="93"/>
        <v>0</v>
      </c>
      <c r="CB26" s="65"/>
      <c r="CC26" s="275">
        <f t="shared" si="94"/>
        <v>0</v>
      </c>
      <c r="CD26" s="66">
        <f t="shared" si="95"/>
        <v>0</v>
      </c>
      <c r="CE26" s="66">
        <f t="shared" si="96"/>
        <v>0</v>
      </c>
      <c r="CF26" s="69">
        <f t="shared" si="97"/>
        <v>0</v>
      </c>
      <c r="CG26" s="68">
        <f t="shared" si="98"/>
        <v>0</v>
      </c>
      <c r="CH26" s="65"/>
      <c r="CI26" s="275">
        <f t="shared" si="99"/>
        <v>0</v>
      </c>
      <c r="CJ26" s="66">
        <f t="shared" si="100"/>
        <v>0</v>
      </c>
      <c r="CK26" s="66">
        <f t="shared" si="101"/>
        <v>0</v>
      </c>
      <c r="CL26" s="69">
        <f t="shared" si="102"/>
        <v>0</v>
      </c>
      <c r="CM26" s="68">
        <f t="shared" si="103"/>
        <v>0</v>
      </c>
      <c r="CN26" s="65"/>
      <c r="CO26" s="275">
        <f t="shared" si="104"/>
        <v>0</v>
      </c>
      <c r="CP26" s="66">
        <f t="shared" si="105"/>
        <v>0</v>
      </c>
      <c r="CQ26" s="66">
        <f t="shared" si="106"/>
        <v>0</v>
      </c>
      <c r="CR26" s="69">
        <f t="shared" si="107"/>
        <v>0</v>
      </c>
      <c r="CS26" s="68">
        <f t="shared" si="108"/>
        <v>0</v>
      </c>
      <c r="CT26" s="65"/>
      <c r="CU26" s="275">
        <f t="shared" si="109"/>
        <v>0</v>
      </c>
      <c r="CV26" s="66">
        <f t="shared" si="110"/>
        <v>0</v>
      </c>
      <c r="CW26" s="66">
        <f t="shared" si="111"/>
        <v>0</v>
      </c>
      <c r="CX26" s="69">
        <f t="shared" si="112"/>
        <v>0</v>
      </c>
      <c r="CY26" s="328">
        <f t="shared" si="113"/>
        <v>0</v>
      </c>
      <c r="CZ26" s="328">
        <f t="shared" si="114"/>
        <v>0</v>
      </c>
      <c r="DA26" s="328">
        <f t="shared" si="115"/>
        <v>0</v>
      </c>
      <c r="DB26" s="329">
        <f t="shared" si="116"/>
        <v>0</v>
      </c>
      <c r="DC26" s="79">
        <f t="shared" si="117"/>
        <v>0</v>
      </c>
    </row>
    <row r="27" spans="1:121" ht="26.25" customHeight="1" x14ac:dyDescent="0.55000000000000004">
      <c r="A27" s="95"/>
      <c r="B27" s="11">
        <v>18</v>
      </c>
      <c r="C27" s="83"/>
      <c r="D27" s="41"/>
      <c r="E27" s="302"/>
      <c r="F27" s="42"/>
      <c r="G27" s="43" t="s">
        <v>81</v>
      </c>
      <c r="H27" s="43"/>
      <c r="I27" s="44"/>
      <c r="J27" s="45">
        <f t="shared" si="20"/>
        <v>0</v>
      </c>
      <c r="K27" s="324"/>
      <c r="L27" s="277"/>
      <c r="M27" s="162">
        <f t="shared" si="59"/>
        <v>0</v>
      </c>
      <c r="N27" s="48">
        <f t="shared" si="60"/>
        <v>0</v>
      </c>
      <c r="O27" s="49"/>
      <c r="P27" s="46">
        <f t="shared" si="61"/>
        <v>0</v>
      </c>
      <c r="Q27" s="85">
        <f t="shared" si="62"/>
        <v>0</v>
      </c>
      <c r="R27" s="50"/>
      <c r="S27" s="86">
        <f t="shared" si="63"/>
        <v>0</v>
      </c>
      <c r="T27" s="47">
        <f t="shared" si="64"/>
        <v>0</v>
      </c>
      <c r="U27" s="288"/>
      <c r="V27" s="87"/>
      <c r="W27" s="88"/>
      <c r="X27" s="88"/>
      <c r="Y27" s="88"/>
      <c r="Z27" s="88"/>
      <c r="AA27" s="89"/>
      <c r="AB27" s="90">
        <f t="shared" si="65"/>
        <v>0</v>
      </c>
      <c r="AC27" s="91">
        <f t="shared" si="66"/>
        <v>0</v>
      </c>
      <c r="AD27" s="92">
        <f t="shared" si="67"/>
        <v>0</v>
      </c>
      <c r="AE27" s="93"/>
      <c r="AF27" s="93"/>
      <c r="AG27" s="94"/>
      <c r="AH27" s="59"/>
      <c r="AI27" s="60"/>
      <c r="AJ27" s="61"/>
      <c r="AK27" s="62"/>
      <c r="AL27" s="60"/>
      <c r="AM27" s="61"/>
      <c r="AN27" s="61"/>
      <c r="AO27" s="61"/>
      <c r="AP27" s="62"/>
      <c r="AQ27" s="60"/>
      <c r="AR27" s="60"/>
      <c r="AS27" s="61"/>
      <c r="AT27" s="62"/>
      <c r="AU27" s="60"/>
      <c r="AV27" s="63"/>
      <c r="AW27" s="64">
        <f t="shared" si="68"/>
        <v>0</v>
      </c>
      <c r="AX27" s="65"/>
      <c r="AY27" s="275">
        <f t="shared" si="69"/>
        <v>0</v>
      </c>
      <c r="AZ27" s="66">
        <f t="shared" si="70"/>
        <v>0</v>
      </c>
      <c r="BA27" s="66">
        <f t="shared" si="71"/>
        <v>0</v>
      </c>
      <c r="BB27" s="67">
        <f t="shared" si="72"/>
        <v>0</v>
      </c>
      <c r="BC27" s="68">
        <f t="shared" si="73"/>
        <v>0</v>
      </c>
      <c r="BD27" s="65"/>
      <c r="BE27" s="275">
        <f t="shared" si="74"/>
        <v>0</v>
      </c>
      <c r="BF27" s="66">
        <f t="shared" si="75"/>
        <v>0</v>
      </c>
      <c r="BG27" s="66">
        <f t="shared" si="76"/>
        <v>0</v>
      </c>
      <c r="BH27" s="69">
        <f t="shared" si="77"/>
        <v>0</v>
      </c>
      <c r="BI27" s="68">
        <f t="shared" si="78"/>
        <v>0</v>
      </c>
      <c r="BJ27" s="65"/>
      <c r="BK27" s="275">
        <f t="shared" si="79"/>
        <v>0</v>
      </c>
      <c r="BL27" s="66">
        <f t="shared" si="80"/>
        <v>0</v>
      </c>
      <c r="BM27" s="66">
        <f t="shared" si="81"/>
        <v>0</v>
      </c>
      <c r="BN27" s="69">
        <f t="shared" si="82"/>
        <v>0</v>
      </c>
      <c r="BO27" s="68">
        <f t="shared" si="83"/>
        <v>0</v>
      </c>
      <c r="BP27" s="65"/>
      <c r="BQ27" s="275">
        <f t="shared" si="84"/>
        <v>0</v>
      </c>
      <c r="BR27" s="66">
        <f t="shared" si="85"/>
        <v>0</v>
      </c>
      <c r="BS27" s="66">
        <f t="shared" si="86"/>
        <v>0</v>
      </c>
      <c r="BT27" s="69">
        <f t="shared" si="87"/>
        <v>0</v>
      </c>
      <c r="BU27" s="68">
        <f t="shared" si="88"/>
        <v>0</v>
      </c>
      <c r="BV27" s="65"/>
      <c r="BW27" s="275">
        <f t="shared" si="89"/>
        <v>0</v>
      </c>
      <c r="BX27" s="66">
        <f t="shared" si="90"/>
        <v>0</v>
      </c>
      <c r="BY27" s="66">
        <f t="shared" si="91"/>
        <v>0</v>
      </c>
      <c r="BZ27" s="69">
        <f t="shared" si="92"/>
        <v>0</v>
      </c>
      <c r="CA27" s="68">
        <f t="shared" si="93"/>
        <v>0</v>
      </c>
      <c r="CB27" s="65"/>
      <c r="CC27" s="275">
        <f t="shared" si="94"/>
        <v>0</v>
      </c>
      <c r="CD27" s="66">
        <f t="shared" si="95"/>
        <v>0</v>
      </c>
      <c r="CE27" s="66">
        <f t="shared" si="96"/>
        <v>0</v>
      </c>
      <c r="CF27" s="69">
        <f t="shared" si="97"/>
        <v>0</v>
      </c>
      <c r="CG27" s="68">
        <f t="shared" si="98"/>
        <v>0</v>
      </c>
      <c r="CH27" s="65"/>
      <c r="CI27" s="275">
        <f t="shared" si="99"/>
        <v>0</v>
      </c>
      <c r="CJ27" s="66">
        <f t="shared" si="100"/>
        <v>0</v>
      </c>
      <c r="CK27" s="66">
        <f t="shared" si="101"/>
        <v>0</v>
      </c>
      <c r="CL27" s="69">
        <f t="shared" si="102"/>
        <v>0</v>
      </c>
      <c r="CM27" s="68">
        <f t="shared" si="103"/>
        <v>0</v>
      </c>
      <c r="CN27" s="65"/>
      <c r="CO27" s="275">
        <f t="shared" si="104"/>
        <v>0</v>
      </c>
      <c r="CP27" s="66">
        <f t="shared" si="105"/>
        <v>0</v>
      </c>
      <c r="CQ27" s="66">
        <f t="shared" si="106"/>
        <v>0</v>
      </c>
      <c r="CR27" s="69">
        <f t="shared" si="107"/>
        <v>0</v>
      </c>
      <c r="CS27" s="68">
        <f t="shared" si="108"/>
        <v>0</v>
      </c>
      <c r="CT27" s="65"/>
      <c r="CU27" s="275">
        <f t="shared" si="109"/>
        <v>0</v>
      </c>
      <c r="CV27" s="66">
        <f t="shared" si="110"/>
        <v>0</v>
      </c>
      <c r="CW27" s="66">
        <f t="shared" si="111"/>
        <v>0</v>
      </c>
      <c r="CX27" s="69">
        <f t="shared" si="112"/>
        <v>0</v>
      </c>
      <c r="CY27" s="328">
        <f t="shared" si="113"/>
        <v>0</v>
      </c>
      <c r="CZ27" s="328">
        <f t="shared" si="114"/>
        <v>0</v>
      </c>
      <c r="DA27" s="328">
        <f t="shared" si="115"/>
        <v>0</v>
      </c>
      <c r="DB27" s="329">
        <f t="shared" si="116"/>
        <v>0</v>
      </c>
      <c r="DC27" s="79">
        <f t="shared" si="117"/>
        <v>0</v>
      </c>
    </row>
    <row r="28" spans="1:121" s="2" customFormat="1" ht="26.25" customHeight="1" x14ac:dyDescent="0.55000000000000004">
      <c r="A28" s="300"/>
      <c r="B28" s="211">
        <v>11</v>
      </c>
      <c r="C28" s="82"/>
      <c r="D28" s="80"/>
      <c r="E28" s="302"/>
      <c r="F28" s="42"/>
      <c r="G28" s="43" t="s">
        <v>81</v>
      </c>
      <c r="H28" s="43"/>
      <c r="I28" s="46"/>
      <c r="J28" s="45">
        <f t="shared" si="20"/>
        <v>0</v>
      </c>
      <c r="K28" s="324"/>
      <c r="L28" s="277"/>
      <c r="M28" s="162">
        <f t="shared" si="0"/>
        <v>0</v>
      </c>
      <c r="N28" s="48">
        <f t="shared" ref="N28" si="118">ROUNDUP(M28/2,-3)</f>
        <v>0</v>
      </c>
      <c r="O28" s="49"/>
      <c r="P28" s="46">
        <f t="shared" ref="P28" si="119">SUM(L28,N28)</f>
        <v>0</v>
      </c>
      <c r="Q28" s="85">
        <f t="shared" ref="Q28" si="120">J28-N28-L28</f>
        <v>0</v>
      </c>
      <c r="R28" s="50"/>
      <c r="S28" s="86">
        <f t="shared" ref="S28" si="121">L28+N28+Q28</f>
        <v>0</v>
      </c>
      <c r="T28" s="47">
        <f t="shared" si="25"/>
        <v>0</v>
      </c>
      <c r="U28" s="288"/>
      <c r="V28" s="87"/>
      <c r="W28" s="88"/>
      <c r="X28" s="88"/>
      <c r="Y28" s="88"/>
      <c r="Z28" s="88"/>
      <c r="AA28" s="89"/>
      <c r="AB28" s="90">
        <f t="shared" ref="AB28" si="122">AA28</f>
        <v>0</v>
      </c>
      <c r="AC28" s="91">
        <f t="shared" ref="AC28" si="123">ROUND(AA28*0.85,1)</f>
        <v>0</v>
      </c>
      <c r="AD28" s="92">
        <f t="shared" ref="AD28" si="124">AC28</f>
        <v>0</v>
      </c>
      <c r="AE28" s="93"/>
      <c r="AF28" s="46"/>
      <c r="AG28" s="212"/>
      <c r="AH28" s="59"/>
      <c r="AI28" s="60"/>
      <c r="AJ28" s="61"/>
      <c r="AK28" s="62"/>
      <c r="AL28" s="60"/>
      <c r="AM28" s="61"/>
      <c r="AN28" s="61"/>
      <c r="AO28" s="61"/>
      <c r="AP28" s="62"/>
      <c r="AQ28" s="60"/>
      <c r="AR28" s="60"/>
      <c r="AS28" s="61"/>
      <c r="AT28" s="62"/>
      <c r="AU28" s="60"/>
      <c r="AV28" s="63"/>
      <c r="AW28" s="64">
        <f t="shared" ref="AW28" si="125">VLOOKUP($G28,AX$3:AY$6,2,0)</f>
        <v>0</v>
      </c>
      <c r="AX28" s="65"/>
      <c r="AY28" s="275">
        <f t="shared" ref="AY28" si="126">VLOOKUP($G28,AX$3:AZ$6,3,0)*AX28</f>
        <v>0</v>
      </c>
      <c r="AZ28" s="66">
        <f t="shared" ref="AZ28" si="127">SUM(BA28:BB28)</f>
        <v>0</v>
      </c>
      <c r="BA28" s="66">
        <f t="shared" ref="BA28" si="128">ROUNDDOWN(AW28*AY28*1/2,0)</f>
        <v>0</v>
      </c>
      <c r="BB28" s="67">
        <f t="shared" ref="BB28" si="129">ROUNDDOWN(AW28*AY28*1/2,0)</f>
        <v>0</v>
      </c>
      <c r="BC28" s="68">
        <f t="shared" ref="BC28" si="130">VLOOKUP($G28,BD$3:BE$6,2,0)</f>
        <v>0</v>
      </c>
      <c r="BD28" s="65"/>
      <c r="BE28" s="275">
        <f t="shared" ref="BE28" si="131">VLOOKUP($G28,BD$3:BF$6,3,0)*BD28</f>
        <v>0</v>
      </c>
      <c r="BF28" s="66">
        <f t="shared" ref="BF28" si="132">SUM(BG28:BH28)</f>
        <v>0</v>
      </c>
      <c r="BG28" s="66">
        <f t="shared" ref="BG28" si="133">ROUNDDOWN(BC28*BE28*1/2,0)</f>
        <v>0</v>
      </c>
      <c r="BH28" s="69">
        <f t="shared" ref="BH28" si="134">ROUNDDOWN(BC28*BE28*1/2,0)</f>
        <v>0</v>
      </c>
      <c r="BI28" s="68">
        <f t="shared" ref="BI28" si="135">VLOOKUP($G28,BJ$3:BK$6,2,0)</f>
        <v>0</v>
      </c>
      <c r="BJ28" s="65"/>
      <c r="BK28" s="275">
        <f t="shared" ref="BK28" si="136">VLOOKUP($G28,BJ$3:BL$6,3,0)*BJ28</f>
        <v>0</v>
      </c>
      <c r="BL28" s="66">
        <f t="shared" ref="BL28" si="137">SUM(BM28:BN28)</f>
        <v>0</v>
      </c>
      <c r="BM28" s="66">
        <f t="shared" ref="BM28" si="138">ROUNDDOWN(BI28*BK28*1/2,0)</f>
        <v>0</v>
      </c>
      <c r="BN28" s="69">
        <f t="shared" ref="BN28" si="139">ROUNDDOWN(BI28*BK28*1/2,0)</f>
        <v>0</v>
      </c>
      <c r="BO28" s="68">
        <f t="shared" ref="BO28" si="140">VLOOKUP($G28,BP$3:BQ$6,2,0)</f>
        <v>0</v>
      </c>
      <c r="BP28" s="65"/>
      <c r="BQ28" s="275">
        <f t="shared" ref="BQ28" si="141">VLOOKUP($G28,BP$3:BR$6,3,0)*BP28</f>
        <v>0</v>
      </c>
      <c r="BR28" s="66">
        <f t="shared" ref="BR28" si="142">SUM(BS28:BT28)</f>
        <v>0</v>
      </c>
      <c r="BS28" s="66">
        <f t="shared" ref="BS28" si="143">ROUNDDOWN(BO28*BQ28*1/2,0)</f>
        <v>0</v>
      </c>
      <c r="BT28" s="69">
        <f t="shared" ref="BT28" si="144">ROUNDDOWN(BO28*BQ28*1/2,0)</f>
        <v>0</v>
      </c>
      <c r="BU28" s="68">
        <f t="shared" ref="BU28" si="145">VLOOKUP($G28,BV$3:BW$6,2,0)</f>
        <v>0</v>
      </c>
      <c r="BV28" s="65"/>
      <c r="BW28" s="275">
        <f t="shared" ref="BW28" si="146">VLOOKUP($G28,BV$3:BX$6,3,0)*BV28</f>
        <v>0</v>
      </c>
      <c r="BX28" s="66">
        <f t="shared" ref="BX28" si="147">SUM(BY28:BZ28)</f>
        <v>0</v>
      </c>
      <c r="BY28" s="66">
        <f t="shared" ref="BY28" si="148">ROUNDDOWN(BU28*BW28*1/2,0)</f>
        <v>0</v>
      </c>
      <c r="BZ28" s="69">
        <f t="shared" ref="BZ28" si="149">ROUNDDOWN(BU28*BW28*1/2,0)</f>
        <v>0</v>
      </c>
      <c r="CA28" s="68">
        <f t="shared" ref="CA28" si="150">VLOOKUP($G28,CB$3:CC$6,2,0)</f>
        <v>0</v>
      </c>
      <c r="CB28" s="65"/>
      <c r="CC28" s="275">
        <f t="shared" ref="CC28" si="151">VLOOKUP($G28,CB$3:CD$6,3,0)*CB28</f>
        <v>0</v>
      </c>
      <c r="CD28" s="66">
        <f t="shared" ref="CD28" si="152">SUM(CE28:CF28)</f>
        <v>0</v>
      </c>
      <c r="CE28" s="66">
        <f t="shared" ref="CE28" si="153">ROUNDDOWN(CA28*CC28*1/2,0)</f>
        <v>0</v>
      </c>
      <c r="CF28" s="69">
        <f t="shared" ref="CF28" si="154">ROUNDDOWN(CA28*CC28*1/2,0)</f>
        <v>0</v>
      </c>
      <c r="CG28" s="68">
        <f t="shared" ref="CG28" si="155">VLOOKUP($G28,CH$3:CI$6,2,0)</f>
        <v>0</v>
      </c>
      <c r="CH28" s="65"/>
      <c r="CI28" s="275">
        <f t="shared" ref="CI28" si="156">VLOOKUP($G28,CH$3:CJ$6,3,0)*CH28</f>
        <v>0</v>
      </c>
      <c r="CJ28" s="66">
        <f t="shared" ref="CJ28" si="157">SUM(CK28:CL28)</f>
        <v>0</v>
      </c>
      <c r="CK28" s="66">
        <f t="shared" ref="CK28" si="158">ROUNDDOWN(CG28*CI28*1/2,0)</f>
        <v>0</v>
      </c>
      <c r="CL28" s="69">
        <f t="shared" ref="CL28" si="159">ROUNDDOWN(CG28*CI28*1/2,0)</f>
        <v>0</v>
      </c>
      <c r="CM28" s="68">
        <f t="shared" ref="CM28" si="160">VLOOKUP($G28,CN$3:CO$6,2,0)</f>
        <v>0</v>
      </c>
      <c r="CN28" s="65"/>
      <c r="CO28" s="275">
        <f t="shared" ref="CO28" si="161">VLOOKUP($G28,CN$3:CP$6,3,0)*CN28</f>
        <v>0</v>
      </c>
      <c r="CP28" s="66">
        <f t="shared" ref="CP28" si="162">SUM(CQ28:CR28)</f>
        <v>0</v>
      </c>
      <c r="CQ28" s="66">
        <f t="shared" ref="CQ28" si="163">ROUNDDOWN(CM28*CO28*1/2,0)</f>
        <v>0</v>
      </c>
      <c r="CR28" s="69">
        <f t="shared" ref="CR28" si="164">ROUNDDOWN(CM28*CO28*1/2,0)</f>
        <v>0</v>
      </c>
      <c r="CS28" s="68">
        <f t="shared" ref="CS28" si="165">VLOOKUP($G28,CT$3:CU$6,2,0)</f>
        <v>0</v>
      </c>
      <c r="CT28" s="65"/>
      <c r="CU28" s="275">
        <f t="shared" ref="CU28" si="166">VLOOKUP($G28,CT$3:CV$6,3,0)*CT28</f>
        <v>0</v>
      </c>
      <c r="CV28" s="66">
        <f t="shared" ref="CV28" si="167">SUM(CW28:CX28)</f>
        <v>0</v>
      </c>
      <c r="CW28" s="66">
        <f t="shared" ref="CW28" si="168">ROUNDDOWN(CS28*CU28*1/2,0)</f>
        <v>0</v>
      </c>
      <c r="CX28" s="69">
        <f t="shared" ref="CX28" si="169">ROUNDDOWN(CS28*CU28*1/2,0)</f>
        <v>0</v>
      </c>
      <c r="CY28" s="328">
        <f t="shared" ref="CY28" si="170">SUM(CZ28:DA28)</f>
        <v>0</v>
      </c>
      <c r="CZ28" s="328">
        <f t="shared" ref="CZ28" si="171">BA28+BG28+BM28+BS28+BY28+CE28+CK28+CQ28+CW28</f>
        <v>0</v>
      </c>
      <c r="DA28" s="328">
        <f t="shared" ref="DA28" si="172">BB28+BH28+BN28+BT28+BZ28+CF28+CL28+CR28+CX28</f>
        <v>0</v>
      </c>
      <c r="DB28" s="329">
        <f t="shared" ref="DB28" si="173">J28-CZ28</f>
        <v>0</v>
      </c>
      <c r="DC28" s="79">
        <f t="shared" ref="DC28" si="174">P28-CZ28</f>
        <v>0</v>
      </c>
    </row>
    <row r="29" spans="1:121" ht="26.25" customHeight="1" thickBot="1" x14ac:dyDescent="0.6">
      <c r="A29" s="305"/>
      <c r="B29" s="306">
        <v>12</v>
      </c>
      <c r="C29" s="307"/>
      <c r="D29" s="308"/>
      <c r="E29" s="309"/>
      <c r="F29" s="310"/>
      <c r="G29" s="43" t="s">
        <v>81</v>
      </c>
      <c r="H29" s="311"/>
      <c r="I29" s="93"/>
      <c r="J29" s="85">
        <f>ROUNDDOWN($H29*$I29*1/2,-2)</f>
        <v>0</v>
      </c>
      <c r="K29" s="363"/>
      <c r="L29" s="212"/>
      <c r="M29" s="162">
        <f t="shared" si="0"/>
        <v>0</v>
      </c>
      <c r="N29" s="48">
        <f>ROUNDUP(M29/2,-3)</f>
        <v>0</v>
      </c>
      <c r="O29" s="49"/>
      <c r="P29" s="46">
        <f t="shared" si="22"/>
        <v>0</v>
      </c>
      <c r="Q29" s="45">
        <f t="shared" si="23"/>
        <v>0</v>
      </c>
      <c r="R29" s="50"/>
      <c r="S29" s="51">
        <f t="shared" si="24"/>
        <v>0</v>
      </c>
      <c r="T29" s="47">
        <f t="shared" si="25"/>
        <v>0</v>
      </c>
      <c r="U29" s="289"/>
      <c r="V29" s="96"/>
      <c r="W29" s="97"/>
      <c r="X29" s="97"/>
      <c r="Y29" s="97"/>
      <c r="Z29" s="97"/>
      <c r="AA29" s="89"/>
      <c r="AB29" s="90">
        <f t="shared" si="26"/>
        <v>0</v>
      </c>
      <c r="AC29" s="91">
        <f t="shared" si="27"/>
        <v>0</v>
      </c>
      <c r="AD29" s="92">
        <f t="shared" si="28"/>
        <v>0</v>
      </c>
      <c r="AE29" s="93"/>
      <c r="AF29" s="98"/>
      <c r="AG29" s="94"/>
      <c r="AH29" s="59"/>
      <c r="AI29" s="60"/>
      <c r="AJ29" s="61"/>
      <c r="AK29" s="62"/>
      <c r="AL29" s="60"/>
      <c r="AM29" s="61"/>
      <c r="AN29" s="61"/>
      <c r="AO29" s="61"/>
      <c r="AP29" s="62"/>
      <c r="AQ29" s="60"/>
      <c r="AR29" s="60"/>
      <c r="AS29" s="61"/>
      <c r="AT29" s="62"/>
      <c r="AU29" s="60"/>
      <c r="AV29" s="63"/>
      <c r="AW29" s="64">
        <f t="shared" si="35"/>
        <v>0</v>
      </c>
      <c r="AX29" s="65"/>
      <c r="AY29" s="275">
        <f t="shared" si="36"/>
        <v>0</v>
      </c>
      <c r="AZ29" s="66">
        <f t="shared" si="37"/>
        <v>0</v>
      </c>
      <c r="BA29" s="66">
        <f t="shared" si="38"/>
        <v>0</v>
      </c>
      <c r="BB29" s="67">
        <f t="shared" si="39"/>
        <v>0</v>
      </c>
      <c r="BC29" s="68">
        <f t="shared" si="40"/>
        <v>0</v>
      </c>
      <c r="BD29" s="65"/>
      <c r="BE29" s="275">
        <f t="shared" si="41"/>
        <v>0</v>
      </c>
      <c r="BF29" s="66">
        <f t="shared" si="42"/>
        <v>0</v>
      </c>
      <c r="BG29" s="66">
        <f t="shared" si="43"/>
        <v>0</v>
      </c>
      <c r="BH29" s="69">
        <f t="shared" si="44"/>
        <v>0</v>
      </c>
      <c r="BI29" s="68">
        <f t="shared" si="45"/>
        <v>0</v>
      </c>
      <c r="BJ29" s="65"/>
      <c r="BK29" s="275">
        <f t="shared" si="46"/>
        <v>0</v>
      </c>
      <c r="BL29" s="66">
        <f t="shared" si="47"/>
        <v>0</v>
      </c>
      <c r="BM29" s="66">
        <f t="shared" si="48"/>
        <v>0</v>
      </c>
      <c r="BN29" s="69">
        <f t="shared" si="49"/>
        <v>0</v>
      </c>
      <c r="BO29" s="68">
        <f t="shared" si="1"/>
        <v>0</v>
      </c>
      <c r="BP29" s="65"/>
      <c r="BQ29" s="275">
        <f t="shared" si="29"/>
        <v>0</v>
      </c>
      <c r="BR29" s="66">
        <f t="shared" si="50"/>
        <v>0</v>
      </c>
      <c r="BS29" s="66">
        <f t="shared" si="2"/>
        <v>0</v>
      </c>
      <c r="BT29" s="69">
        <f t="shared" si="3"/>
        <v>0</v>
      </c>
      <c r="BU29" s="68">
        <f t="shared" si="4"/>
        <v>0</v>
      </c>
      <c r="BV29" s="65"/>
      <c r="BW29" s="275">
        <f t="shared" si="30"/>
        <v>0</v>
      </c>
      <c r="BX29" s="66">
        <f t="shared" si="51"/>
        <v>0</v>
      </c>
      <c r="BY29" s="66">
        <f t="shared" si="5"/>
        <v>0</v>
      </c>
      <c r="BZ29" s="69">
        <f t="shared" si="6"/>
        <v>0</v>
      </c>
      <c r="CA29" s="68">
        <f t="shared" si="7"/>
        <v>0</v>
      </c>
      <c r="CB29" s="65"/>
      <c r="CC29" s="275">
        <f t="shared" si="31"/>
        <v>0</v>
      </c>
      <c r="CD29" s="66">
        <f t="shared" si="52"/>
        <v>0</v>
      </c>
      <c r="CE29" s="66">
        <f t="shared" si="8"/>
        <v>0</v>
      </c>
      <c r="CF29" s="69">
        <f t="shared" si="9"/>
        <v>0</v>
      </c>
      <c r="CG29" s="68">
        <f t="shared" si="10"/>
        <v>0</v>
      </c>
      <c r="CH29" s="65"/>
      <c r="CI29" s="275">
        <f t="shared" si="32"/>
        <v>0</v>
      </c>
      <c r="CJ29" s="66">
        <f t="shared" si="53"/>
        <v>0</v>
      </c>
      <c r="CK29" s="66">
        <f t="shared" si="11"/>
        <v>0</v>
      </c>
      <c r="CL29" s="69">
        <f t="shared" si="12"/>
        <v>0</v>
      </c>
      <c r="CM29" s="68">
        <f t="shared" si="13"/>
        <v>0</v>
      </c>
      <c r="CN29" s="65"/>
      <c r="CO29" s="275">
        <f t="shared" si="33"/>
        <v>0</v>
      </c>
      <c r="CP29" s="66">
        <f t="shared" si="54"/>
        <v>0</v>
      </c>
      <c r="CQ29" s="66">
        <f t="shared" si="14"/>
        <v>0</v>
      </c>
      <c r="CR29" s="69">
        <f t="shared" si="15"/>
        <v>0</v>
      </c>
      <c r="CS29" s="68">
        <f t="shared" si="16"/>
        <v>0</v>
      </c>
      <c r="CT29" s="65"/>
      <c r="CU29" s="275">
        <f t="shared" si="34"/>
        <v>0</v>
      </c>
      <c r="CV29" s="66">
        <f t="shared" si="55"/>
        <v>0</v>
      </c>
      <c r="CW29" s="66">
        <f t="shared" si="17"/>
        <v>0</v>
      </c>
      <c r="CX29" s="69">
        <f t="shared" si="18"/>
        <v>0</v>
      </c>
      <c r="CY29" s="328">
        <f t="shared" si="56"/>
        <v>0</v>
      </c>
      <c r="CZ29" s="328">
        <f t="shared" si="19"/>
        <v>0</v>
      </c>
      <c r="DA29" s="328">
        <f t="shared" si="19"/>
        <v>0</v>
      </c>
      <c r="DB29" s="329">
        <f t="shared" si="57"/>
        <v>0</v>
      </c>
      <c r="DC29" s="99">
        <f>P29-CZ29</f>
        <v>0</v>
      </c>
    </row>
    <row r="30" spans="1:121" ht="19.5" customHeight="1" thickTop="1" thickBot="1" x14ac:dyDescent="0.6">
      <c r="A30" s="312"/>
      <c r="B30" s="100">
        <f>COUNTA(B10:B29)</f>
        <v>20</v>
      </c>
      <c r="C30" s="100"/>
      <c r="D30" s="100"/>
      <c r="E30" s="304">
        <f>COUNTA(E10:E29)</f>
        <v>0</v>
      </c>
      <c r="F30" s="100"/>
      <c r="G30" s="100"/>
      <c r="H30" s="100"/>
      <c r="I30" s="101">
        <f>SUM(I10:I29)</f>
        <v>0</v>
      </c>
      <c r="J30" s="101">
        <f>SUM(J10:J29)</f>
        <v>0</v>
      </c>
      <c r="K30" s="102"/>
      <c r="L30" s="280">
        <f>SUM(L10:L29)</f>
        <v>0</v>
      </c>
      <c r="M30" s="279">
        <f>SUM(M10:M29)-M28</f>
        <v>0</v>
      </c>
      <c r="N30" s="101">
        <f>SUM(N10:N29)-N28</f>
        <v>0</v>
      </c>
      <c r="O30" s="101"/>
      <c r="P30" s="101">
        <f>SUM(P10:P29)</f>
        <v>0</v>
      </c>
      <c r="Q30" s="101">
        <f>SUM(Q10:Q29)</f>
        <v>0</v>
      </c>
      <c r="R30" s="103"/>
      <c r="S30" s="280">
        <f t="shared" ref="S30:AJ30" si="175">SUM(S10:S29)</f>
        <v>0</v>
      </c>
      <c r="T30" s="297">
        <f t="shared" si="175"/>
        <v>0</v>
      </c>
      <c r="U30" s="290">
        <f t="shared" si="175"/>
        <v>0</v>
      </c>
      <c r="V30" s="101">
        <f t="shared" si="175"/>
        <v>0</v>
      </c>
      <c r="W30" s="103">
        <f t="shared" si="175"/>
        <v>0</v>
      </c>
      <c r="X30" s="103">
        <f t="shared" si="175"/>
        <v>0</v>
      </c>
      <c r="Y30" s="103">
        <f t="shared" si="175"/>
        <v>0</v>
      </c>
      <c r="Z30" s="103">
        <f t="shared" si="175"/>
        <v>0</v>
      </c>
      <c r="AA30" s="101">
        <f t="shared" si="175"/>
        <v>0</v>
      </c>
      <c r="AB30" s="101">
        <f t="shared" si="175"/>
        <v>0</v>
      </c>
      <c r="AC30" s="101">
        <f t="shared" si="175"/>
        <v>0</v>
      </c>
      <c r="AD30" s="101">
        <f t="shared" si="175"/>
        <v>0</v>
      </c>
      <c r="AE30" s="103">
        <f t="shared" si="175"/>
        <v>0</v>
      </c>
      <c r="AF30" s="103">
        <f t="shared" si="175"/>
        <v>0</v>
      </c>
      <c r="AG30" s="104">
        <f t="shared" si="175"/>
        <v>0</v>
      </c>
      <c r="AH30" s="105">
        <f t="shared" si="175"/>
        <v>0</v>
      </c>
      <c r="AI30" s="106">
        <f t="shared" si="175"/>
        <v>0</v>
      </c>
      <c r="AJ30" s="107">
        <f t="shared" si="175"/>
        <v>0</v>
      </c>
      <c r="AK30" s="108"/>
      <c r="AL30" s="106">
        <f>SUM(AL10:AL29)</f>
        <v>0</v>
      </c>
      <c r="AM30" s="107">
        <f>SUM(AM10:AM29)</f>
        <v>0</v>
      </c>
      <c r="AN30" s="106">
        <f>SUM(AN10:AN29)</f>
        <v>0</v>
      </c>
      <c r="AO30" s="107">
        <f>SUM(AO10:AO29)</f>
        <v>0</v>
      </c>
      <c r="AP30" s="108"/>
      <c r="AQ30" s="106">
        <f>SUM(AQ10:AQ29)</f>
        <v>0</v>
      </c>
      <c r="AR30" s="108"/>
      <c r="AS30" s="107">
        <f>SUM(AS10:AS29)</f>
        <v>0</v>
      </c>
      <c r="AT30" s="108"/>
      <c r="AU30" s="106">
        <f>SUM(AU10:AU29)</f>
        <v>0</v>
      </c>
      <c r="AV30" s="109">
        <f>SUM(AV10:AV29)</f>
        <v>0</v>
      </c>
      <c r="AW30" s="110">
        <f>COUNTA(AX10:AX29)</f>
        <v>0</v>
      </c>
      <c r="AX30" s="111"/>
      <c r="AY30" s="276"/>
      <c r="AZ30" s="112">
        <f>SUM(AZ10:AZ29)</f>
        <v>0</v>
      </c>
      <c r="BA30" s="112">
        <f>SUM(BA10:BA29)</f>
        <v>0</v>
      </c>
      <c r="BB30" s="113">
        <f>SUM(BB10:BB29)</f>
        <v>0</v>
      </c>
      <c r="BC30" s="114">
        <f>COUNTA(BD10:BD29)</f>
        <v>0</v>
      </c>
      <c r="BD30" s="111"/>
      <c r="BE30" s="276"/>
      <c r="BF30" s="112">
        <f>SUM(BF10:BF29)</f>
        <v>0</v>
      </c>
      <c r="BG30" s="112">
        <f>SUM(BG10:BG29)</f>
        <v>0</v>
      </c>
      <c r="BH30" s="115">
        <f>SUM(BH10:BH29)</f>
        <v>0</v>
      </c>
      <c r="BI30" s="114">
        <f>COUNTA(BJ10:BJ29)</f>
        <v>0</v>
      </c>
      <c r="BJ30" s="111"/>
      <c r="BK30" s="276"/>
      <c r="BL30" s="112">
        <f>SUM(BL10:BL29)</f>
        <v>0</v>
      </c>
      <c r="BM30" s="112">
        <f>SUM(BM10:BM29)</f>
        <v>0</v>
      </c>
      <c r="BN30" s="115">
        <f>SUM(BN10:BN29)</f>
        <v>0</v>
      </c>
      <c r="BO30" s="114">
        <f>COUNTA(BP10:BP29)</f>
        <v>0</v>
      </c>
      <c r="BP30" s="111"/>
      <c r="BQ30" s="276"/>
      <c r="BR30" s="112">
        <f>SUM(BR10:BR29)</f>
        <v>0</v>
      </c>
      <c r="BS30" s="112">
        <f>SUM(BS10:BS29)</f>
        <v>0</v>
      </c>
      <c r="BT30" s="115">
        <f>SUM(BT10:BT29)</f>
        <v>0</v>
      </c>
      <c r="BU30" s="114">
        <f>COUNTA(BV10:BV29)</f>
        <v>0</v>
      </c>
      <c r="BV30" s="111"/>
      <c r="BW30" s="276"/>
      <c r="BX30" s="112">
        <f>SUM(BX10:BX29)</f>
        <v>0</v>
      </c>
      <c r="BY30" s="112">
        <f>SUM(BY10:BY29)</f>
        <v>0</v>
      </c>
      <c r="BZ30" s="115">
        <f>SUM(BZ10:BZ29)</f>
        <v>0</v>
      </c>
      <c r="CA30" s="114">
        <f>COUNTA(CB10:CB29)</f>
        <v>0</v>
      </c>
      <c r="CB30" s="111"/>
      <c r="CC30" s="276"/>
      <c r="CD30" s="112">
        <f>SUM(CD10:CD29)</f>
        <v>0</v>
      </c>
      <c r="CE30" s="112">
        <f>SUM(CE10:CE29)</f>
        <v>0</v>
      </c>
      <c r="CF30" s="115">
        <f>SUM(CF10:CF29)</f>
        <v>0</v>
      </c>
      <c r="CG30" s="114">
        <f>COUNTA(CH10:CH29)</f>
        <v>0</v>
      </c>
      <c r="CH30" s="111"/>
      <c r="CI30" s="276"/>
      <c r="CJ30" s="112">
        <f>SUM(CJ10:CJ29)</f>
        <v>0</v>
      </c>
      <c r="CK30" s="112">
        <f>SUM(CK10:CK29)</f>
        <v>0</v>
      </c>
      <c r="CL30" s="115">
        <f>SUM(CL10:CL29)</f>
        <v>0</v>
      </c>
      <c r="CM30" s="114">
        <f>COUNTA(CN10:CN29)</f>
        <v>0</v>
      </c>
      <c r="CN30" s="111"/>
      <c r="CO30" s="276"/>
      <c r="CP30" s="112">
        <f>SUM(CP10:CP29)</f>
        <v>0</v>
      </c>
      <c r="CQ30" s="112">
        <f>SUM(CQ10:CQ29)</f>
        <v>0</v>
      </c>
      <c r="CR30" s="115">
        <f>SUM(CR10:CR29)</f>
        <v>0</v>
      </c>
      <c r="CS30" s="114">
        <f>COUNTA(CT10:CT29)</f>
        <v>0</v>
      </c>
      <c r="CT30" s="111"/>
      <c r="CU30" s="276"/>
      <c r="CV30" s="112">
        <f t="shared" ref="CV30:DB30" si="176">SUM(CV10:CV29)</f>
        <v>0</v>
      </c>
      <c r="CW30" s="112">
        <f t="shared" si="176"/>
        <v>0</v>
      </c>
      <c r="CX30" s="115">
        <f t="shared" si="176"/>
        <v>0</v>
      </c>
      <c r="CY30" s="331">
        <f t="shared" si="176"/>
        <v>0</v>
      </c>
      <c r="CZ30" s="331">
        <f t="shared" si="176"/>
        <v>0</v>
      </c>
      <c r="DA30" s="331">
        <f t="shared" si="176"/>
        <v>0</v>
      </c>
      <c r="DB30" s="330">
        <f t="shared" si="176"/>
        <v>0</v>
      </c>
      <c r="DC30" s="116">
        <f>SUM(DC10:DC29)</f>
        <v>0</v>
      </c>
      <c r="DD30" s="117"/>
      <c r="DE30" s="117"/>
      <c r="DF30" s="117"/>
      <c r="DG30" s="117"/>
      <c r="DH30" s="117"/>
      <c r="DI30" s="117"/>
      <c r="DJ30" s="117"/>
      <c r="DK30" s="117"/>
      <c r="DL30" s="117"/>
      <c r="DM30" s="117"/>
      <c r="DN30" s="117"/>
      <c r="DO30" s="117"/>
      <c r="DP30" s="117"/>
      <c r="DQ30" s="117"/>
    </row>
    <row r="31" spans="1:121" ht="19.5" customHeight="1" thickBot="1" x14ac:dyDescent="0.6">
      <c r="A31" s="5"/>
      <c r="B31" s="5"/>
      <c r="C31" s="5"/>
      <c r="D31" s="16"/>
      <c r="F31" s="118"/>
      <c r="G31" s="119" t="s">
        <v>43</v>
      </c>
      <c r="H31" s="119" t="s">
        <v>82</v>
      </c>
      <c r="I31" s="120" t="s">
        <v>83</v>
      </c>
      <c r="J31" s="121" t="s">
        <v>84</v>
      </c>
      <c r="K31" s="122"/>
      <c r="L31" s="1" t="s">
        <v>85</v>
      </c>
      <c r="M31" s="123">
        <f>M28</f>
        <v>0</v>
      </c>
      <c r="N31" s="16"/>
      <c r="O31" s="5"/>
      <c r="P31" s="5"/>
      <c r="Q31" s="5"/>
      <c r="R31" s="5"/>
      <c r="S31" s="5"/>
      <c r="T31" s="5"/>
      <c r="U31" s="124"/>
      <c r="V31" s="124" t="s">
        <v>86</v>
      </c>
      <c r="W31" s="125"/>
      <c r="X31" s="125"/>
      <c r="Y31" s="125"/>
      <c r="Z31" s="125"/>
      <c r="AA31" s="126" t="s">
        <v>87</v>
      </c>
      <c r="AB31" s="127">
        <f>IF(U30=0,0,AB30/$U30*0.1)*100</f>
        <v>0</v>
      </c>
      <c r="AC31" s="128" t="s">
        <v>88</v>
      </c>
      <c r="AD31" s="129">
        <f>IF(V30=0,0,AD30/$V30*0.1)*100</f>
        <v>0</v>
      </c>
      <c r="AE31" s="130" t="s">
        <v>89</v>
      </c>
      <c r="AF31" s="131" t="str">
        <f>IFERROR(AF30/AB30,"0")</f>
        <v>0</v>
      </c>
      <c r="AG31" s="131" t="str">
        <f>IFERROR(AG30/AD30,"0")</f>
        <v>0</v>
      </c>
      <c r="AH31" s="132" t="s">
        <v>90</v>
      </c>
      <c r="AI31" s="133" t="str">
        <f>IFERROR(AI30/U30,"0")</f>
        <v>0</v>
      </c>
      <c r="AJ31" s="132"/>
      <c r="AK31" s="132" t="s">
        <v>91</v>
      </c>
      <c r="AL31" s="133" t="str">
        <f>IFERROR((AI30+AL30)/V30,"0")</f>
        <v>0</v>
      </c>
      <c r="AM31" s="132" t="s">
        <v>90</v>
      </c>
      <c r="AN31" s="133" t="str">
        <f>IFERROR(AN30/U30,"0")</f>
        <v>0</v>
      </c>
      <c r="AO31" s="132"/>
      <c r="AP31" s="132" t="s">
        <v>91</v>
      </c>
      <c r="AQ31" s="133" t="str">
        <f>IFERROR((AN30+AQ30)/V30,"0")</f>
        <v>0</v>
      </c>
      <c r="AR31" s="134"/>
      <c r="AS31" s="135"/>
      <c r="AT31" s="135"/>
      <c r="AU31" s="134"/>
      <c r="AV31" s="136"/>
      <c r="AW31" s="137" t="s">
        <v>92</v>
      </c>
      <c r="BC31" s="137" t="s">
        <v>92</v>
      </c>
      <c r="BI31" s="137" t="s">
        <v>92</v>
      </c>
      <c r="BO31" s="137" t="s">
        <v>92</v>
      </c>
      <c r="BU31" s="137" t="s">
        <v>92</v>
      </c>
      <c r="CA31" s="137" t="s">
        <v>92</v>
      </c>
      <c r="CG31" s="137" t="s">
        <v>92</v>
      </c>
      <c r="CM31" s="137" t="s">
        <v>92</v>
      </c>
      <c r="CS31" s="137" t="s">
        <v>92</v>
      </c>
      <c r="CY31" s="332" t="s">
        <v>156</v>
      </c>
      <c r="CZ31" s="333" t="s">
        <v>157</v>
      </c>
      <c r="DA31" s="335" t="s">
        <v>158</v>
      </c>
      <c r="DB31" s="334"/>
      <c r="DC31" s="334"/>
    </row>
    <row r="32" spans="1:121" ht="19.5" customHeight="1" thickTop="1" thickBot="1" x14ac:dyDescent="0.6">
      <c r="A32" s="5"/>
      <c r="B32" s="291" t="s">
        <v>151</v>
      </c>
      <c r="C32" s="138" t="s">
        <v>93</v>
      </c>
      <c r="D32" s="5"/>
      <c r="F32" s="399" t="s">
        <v>81</v>
      </c>
      <c r="G32" s="139">
        <v>1.1499999999999999</v>
      </c>
      <c r="H32" s="140">
        <f>'[1]単価(最初に入力）'!$N$15</f>
        <v>14.1</v>
      </c>
      <c r="I32" s="141">
        <f>SUMIFS($I$10:$I$19,$G$10:$G$19,$F$32,$F$10:$F$19,$G$32)</f>
        <v>0</v>
      </c>
      <c r="J32" s="142">
        <f>SUMIFS($J$10:$J$19,$G$10:$G$19,$F$32,$F$10:$F$19,$G$32)</f>
        <v>0</v>
      </c>
      <c r="K32" s="143"/>
      <c r="L32" s="123"/>
      <c r="M32" s="375" t="s">
        <v>107</v>
      </c>
      <c r="N32" s="377" t="s">
        <v>94</v>
      </c>
      <c r="O32" s="379" t="s">
        <v>95</v>
      </c>
      <c r="P32" s="379"/>
      <c r="Q32" s="379"/>
      <c r="R32" s="379"/>
      <c r="S32" s="144"/>
      <c r="T32" s="5"/>
      <c r="U32" s="5"/>
      <c r="V32" s="145"/>
      <c r="W32" s="145"/>
      <c r="X32" s="145"/>
      <c r="Y32" s="146"/>
      <c r="Z32" s="147"/>
      <c r="AA32" s="12" t="s">
        <v>62</v>
      </c>
      <c r="AB32" s="148" t="s">
        <v>96</v>
      </c>
      <c r="AC32" s="149" t="s">
        <v>57</v>
      </c>
      <c r="AD32" s="148" t="s">
        <v>96</v>
      </c>
      <c r="AF32" s="5"/>
      <c r="AG32" s="150" t="str">
        <f>IFERROR(1-(AD31/AB31),"0")</f>
        <v>0</v>
      </c>
      <c r="AU32" s="399" t="s">
        <v>81</v>
      </c>
      <c r="AV32" s="139">
        <v>1.1499999999999999</v>
      </c>
      <c r="AW32" s="151">
        <f>COUNTIFS(AX$10:AX$29,"&lt;&gt;",$G$10:$G$29,$F$32,$F$10:$F$29,$G32)</f>
        <v>0</v>
      </c>
      <c r="AX32" s="313">
        <f>SUMIFS(AX$10:AX$29,$G$10:$G$29,$F$32,$F$10:$F$29,$G$32)</f>
        <v>0</v>
      </c>
      <c r="AY32" s="314">
        <f>SUMIFS(AY$10:AY$29,$G$10:$G$29,$F$32,$F$10:$F$29,$G$32)</f>
        <v>0</v>
      </c>
      <c r="AZ32" s="141">
        <f>SUMIFS(AZ$10:AZ$29,$G$10:$G$29,$F$32,$F$10:$F$29,$G$32)</f>
        <v>0</v>
      </c>
      <c r="BA32" s="141">
        <f>SUMIFS(BA$10:BA$29,$G$10:$G$29,$F$32,$F$10:$F$29,$G$32)</f>
        <v>0</v>
      </c>
      <c r="BB32" s="141">
        <f>SUMIFS(BB$10:BB$29,$G$10:$G$29,$F$32,$F$10:$F$29,$G$32)</f>
        <v>0</v>
      </c>
      <c r="BC32" s="151">
        <f>COUNTIFS(BD$10:BD$29,"&lt;&gt;",$G$10:$G$29,$F$32,$F$10:$F$29,$G32)</f>
        <v>0</v>
      </c>
      <c r="BD32" s="313">
        <f>SUMIFS(BD$10:BD$29,$G$10:$G$29,$F$32,$F$10:$F$29,$G$32)</f>
        <v>0</v>
      </c>
      <c r="BE32" s="314">
        <f>SUMIFS(BE$10:BE$29,$G$10:$G$29,$F$32,$F$10:$F$29,$G$32)</f>
        <v>0</v>
      </c>
      <c r="BF32" s="141">
        <f>SUMIFS(BF$10:BF$29,$G$10:$G$29,$F$32,$F$10:$F$29,$G$32)</f>
        <v>0</v>
      </c>
      <c r="BG32" s="141">
        <f>SUMIFS(BG$10:BG$29,$G$10:$G$29,$F$32,$F$10:$F$29,$G$32)</f>
        <v>0</v>
      </c>
      <c r="BH32" s="141">
        <f>SUMIFS(BH$10:BH$29,$G$10:$G$29,$F$32,$F$10:$F$29,$G$32)</f>
        <v>0</v>
      </c>
      <c r="BI32" s="151">
        <f>COUNTIFS(BJ$10:BJ$29,"&lt;&gt;",$G$10:$G$29,$F$32,$F$10:$F$29,$G32)</f>
        <v>0</v>
      </c>
      <c r="BJ32" s="313">
        <f>SUMIFS(BJ$10:BJ$29,$G$10:$G$29,$F$32,$F$10:$F$29,$G$32)</f>
        <v>0</v>
      </c>
      <c r="BK32" s="314">
        <f>SUMIFS(BK$10:BK$29,$G$10:$G$29,$F$32,$F$10:$F$29,$G$32)</f>
        <v>0</v>
      </c>
      <c r="BL32" s="141">
        <f>SUMIFS(BL$10:BL$29,$G$10:$G$29,$F$32,$F$10:$F$29,$G$32)</f>
        <v>0</v>
      </c>
      <c r="BM32" s="141">
        <f>SUMIFS(BM$10:BM$29,$G$10:$G$29,$F$32,$F$10:$F$29,$G$32)</f>
        <v>0</v>
      </c>
      <c r="BN32" s="141">
        <f>SUMIFS(BN$10:BN$29,$G$10:$G$29,$F$32,$F$10:$F$29,$G$32)</f>
        <v>0</v>
      </c>
      <c r="BO32" s="151">
        <f>COUNTIFS(BP$10:BP$29,"&lt;&gt;",$G$10:$G$29,$F$32,$F$10:$F$29,$G32)</f>
        <v>0</v>
      </c>
      <c r="BP32" s="313">
        <f>SUMIFS(BP$10:BP$29,$G$10:$G$29,$F$32,$F$10:$F$29,$G$32)</f>
        <v>0</v>
      </c>
      <c r="BQ32" s="314">
        <f>SUMIFS(BQ$10:BQ$29,$G$10:$G$29,$F$32,$F$10:$F$29,$G$32)</f>
        <v>0</v>
      </c>
      <c r="BR32" s="141">
        <f>SUMIFS(BR$10:BR$29,$G$10:$G$29,$F$32,$F$10:$F$29,$G$32)</f>
        <v>0</v>
      </c>
      <c r="BS32" s="141">
        <f>SUMIFS(BS$10:BS$29,$G$10:$G$29,$F$32,$F$10:$F$29,$G$32)</f>
        <v>0</v>
      </c>
      <c r="BT32" s="141">
        <f>SUMIFS(BT$10:BT$29,$G$10:$G$29,$F$32,$F$10:$F$29,$G$32)</f>
        <v>0</v>
      </c>
      <c r="BU32" s="151">
        <f>COUNTIFS(BV$10:BV$29,"&lt;&gt;",$G$10:$G$29,$F$32,$F$10:$F$29,$G32)</f>
        <v>0</v>
      </c>
      <c r="BV32" s="313">
        <f>SUMIFS(BV$10:BV$29,$G$10:$G$29,$F$32,$F$10:$F$29,$G$32)</f>
        <v>0</v>
      </c>
      <c r="BW32" s="314">
        <f>SUMIFS(BW$10:BW$29,$G$10:$G$29,$F$32,$F$10:$F$29,$G$32)</f>
        <v>0</v>
      </c>
      <c r="BX32" s="141">
        <f>SUMIFS(BX$10:BX$29,$G$10:$G$29,$F$32,$F$10:$F$29,$G$32)</f>
        <v>0</v>
      </c>
      <c r="BY32" s="141">
        <f>SUMIFS(BY$10:BY$29,$G$10:$G$29,$F$32,$F$10:$F$29,$G$32)</f>
        <v>0</v>
      </c>
      <c r="BZ32" s="141">
        <f>SUMIFS(BZ$10:BZ$29,$G$10:$G$29,$F$32,$F$10:$F$29,$G$32)</f>
        <v>0</v>
      </c>
      <c r="CA32" s="151">
        <f>COUNTIFS(CB$10:CB$29,"&lt;&gt;",$G$10:$G$29,$F$32,$F$10:$F$29,$G32)</f>
        <v>0</v>
      </c>
      <c r="CB32" s="313">
        <f>SUMIFS(CB$10:CB$29,$G$10:$G$29,$F$32,$F$10:$F$29,$G$32)</f>
        <v>0</v>
      </c>
      <c r="CC32" s="314">
        <f>SUMIFS(CC$10:CC$29,$G$10:$G$29,$F$32,$F$10:$F$29,$G$32)</f>
        <v>0</v>
      </c>
      <c r="CD32" s="141">
        <f>SUMIFS(CD$10:CD$29,$G$10:$G$29,$F$32,$F$10:$F$29,$G$32)</f>
        <v>0</v>
      </c>
      <c r="CE32" s="141">
        <f>SUMIFS(CE$10:CE$29,$G$10:$G$29,$F$32,$F$10:$F$29,$G$32)</f>
        <v>0</v>
      </c>
      <c r="CF32" s="141">
        <f>SUMIFS(CF$10:CF$29,$G$10:$G$29,$F$32,$F$10:$F$29,$G$32)</f>
        <v>0</v>
      </c>
      <c r="CG32" s="151">
        <f>COUNTIFS(CH$10:CH$29,"&lt;&gt;",$G$10:$G$29,$F$32,$F$10:$F$29,$G32)</f>
        <v>0</v>
      </c>
      <c r="CH32" s="313">
        <f>SUMIFS(CH$10:CH$29,$G$10:$G$29,$F$32,$F$10:$F$29,$G$32)</f>
        <v>0</v>
      </c>
      <c r="CI32" s="314">
        <f>SUMIFS(CI$10:CI$29,$G$10:$G$29,$F$32,$F$10:$F$29,$G$32)</f>
        <v>0</v>
      </c>
      <c r="CJ32" s="141">
        <f>SUMIFS(CJ$10:CJ$29,$G$10:$G$29,$F$32,$F$10:$F$29,$G$32)</f>
        <v>0</v>
      </c>
      <c r="CK32" s="141">
        <f>SUMIFS(CK$10:CK$29,$G$10:$G$29,$F$32,$F$10:$F$29,$G$32)</f>
        <v>0</v>
      </c>
      <c r="CL32" s="141">
        <f>SUMIFS(CL$10:CL$29,$G$10:$G$29,$F$32,$F$10:$F$29,$G$32)</f>
        <v>0</v>
      </c>
      <c r="CM32" s="151">
        <f>COUNTIFS(CN$10:CN$29,"&lt;&gt;",$G$10:$G$29,$F$32,$F$10:$F$29,$G32)</f>
        <v>0</v>
      </c>
      <c r="CN32" s="313">
        <f>SUMIFS(CN$10:CN$29,$G$10:$G$29,$F$32,$F$10:$F$29,$G$32)</f>
        <v>0</v>
      </c>
      <c r="CO32" s="314">
        <f>SUMIFS(CO$10:CO$29,$G$10:$G$29,$F$32,$F$10:$F$29,$G$32)</f>
        <v>0</v>
      </c>
      <c r="CP32" s="141">
        <f>SUMIFS(CP$10:CP$29,$G$10:$G$29,$F$32,$F$10:$F$29,$G$32)</f>
        <v>0</v>
      </c>
      <c r="CQ32" s="141">
        <f>SUMIFS(CQ$10:CQ$29,$G$10:$G$29,$F$32,$F$10:$F$29,$G$32)</f>
        <v>0</v>
      </c>
      <c r="CR32" s="141">
        <f>SUMIFS(CR$10:CR$29,$G$10:$G$29,$F$32,$F$10:$F$29,$G$32)</f>
        <v>0</v>
      </c>
      <c r="CS32" s="151">
        <f>COUNTIFS(CT$10:CT$29,"&lt;&gt;",$G$10:$G$29,$F$32,$F$10:$F$29,$G32)</f>
        <v>0</v>
      </c>
      <c r="CT32" s="313">
        <f>SUMIFS(CT$10:CT$29,$G$10:$G$29,$F$32,$F$10:$F$29,$G$32)</f>
        <v>0</v>
      </c>
      <c r="CU32" s="314">
        <f>SUMIFS(CU$10:CU$29,$G$10:$G$29,$F$32,$F$10:$F$29,$G$32)</f>
        <v>0</v>
      </c>
      <c r="CV32" s="141">
        <f>SUMIFS(CV$10:CV$29,$G$10:$G$29,$F$32,$F$10:$F$29,$G$32)</f>
        <v>0</v>
      </c>
      <c r="CW32" s="141">
        <f>SUMIFS(CW$10:CW$29,$G$10:$G$29,$F$32,$F$10:$F$29,$G$32)</f>
        <v>0</v>
      </c>
      <c r="CX32" s="152">
        <f>SUMIFS(CX$10:CX$29,$G$10:$G$29,$F$32,$F$10:$F$29,$G$32)</f>
        <v>0</v>
      </c>
      <c r="CY32" s="336">
        <f>SUM(AX32,BC32,BI32,BO32,BU32,CA32,CG32,CM32,CS32)</f>
        <v>0</v>
      </c>
      <c r="CZ32" s="352">
        <f>SUM(AY32,BD32,BJ32,BP32,BV32,CB32,CH32,CN32,CT32)</f>
        <v>0</v>
      </c>
      <c r="DA32" s="344">
        <f>SUM(AZ32,BE32,BK32,BQ32,BW32,CC32,CI32,CO32,CU32)</f>
        <v>0</v>
      </c>
      <c r="DB32" s="334"/>
      <c r="DC32" s="334"/>
    </row>
    <row r="33" spans="1:107" ht="19.5" customHeight="1" x14ac:dyDescent="0.55000000000000004">
      <c r="A33" s="5"/>
      <c r="B33" s="292" t="s">
        <v>152</v>
      </c>
      <c r="C33" s="153" t="s">
        <v>97</v>
      </c>
      <c r="D33" s="5"/>
      <c r="F33" s="400"/>
      <c r="G33" s="154" t="s">
        <v>98</v>
      </c>
      <c r="H33" s="155">
        <f>'[1]単価(最初に入力）'!$N$16</f>
        <v>28.2</v>
      </c>
      <c r="I33" s="45">
        <f>SUMIFS($I$10:$I$29,$G$10:$G$29,$F$32,$F$10:$F$29,$G$33)</f>
        <v>0</v>
      </c>
      <c r="J33" s="51">
        <f>SUMIFS($J$10:$J$19,$G$10:$G$19,$F$32,$F$10:$F$19,$G$33)</f>
        <v>0</v>
      </c>
      <c r="K33" s="143"/>
      <c r="L33" s="5"/>
      <c r="M33" s="376"/>
      <c r="N33" s="378"/>
      <c r="O33" s="156">
        <v>1.1499999999999999</v>
      </c>
      <c r="P33" s="156">
        <v>1.3</v>
      </c>
      <c r="Q33" s="156">
        <v>1.5</v>
      </c>
      <c r="R33" s="156">
        <v>1.7</v>
      </c>
      <c r="S33" s="144"/>
      <c r="T33" s="5"/>
      <c r="U33" s="5"/>
      <c r="V33" s="14"/>
      <c r="W33" s="157"/>
      <c r="X33" s="157"/>
      <c r="Y33" s="158"/>
      <c r="Z33" s="11" t="s">
        <v>81</v>
      </c>
      <c r="AA33" s="45">
        <f>SUMIFS(AA$10:AA$29,$G$10:$G$29,$F$32)</f>
        <v>0</v>
      </c>
      <c r="AB33" s="45">
        <f>SUMIFS(AB$10:AB$29,$G$10:$G$29,$F$32)</f>
        <v>0</v>
      </c>
      <c r="AC33" s="45">
        <f>SUMIFS(AC$10:AC$29,$G$10:$G$29,$F$32)</f>
        <v>0</v>
      </c>
      <c r="AD33" s="45">
        <f>SUMIFS(AD$10:AD$29,$G$10:$G$29,$F$32)</f>
        <v>0</v>
      </c>
      <c r="AE33" s="5"/>
      <c r="AF33" s="5"/>
      <c r="AG33" s="5"/>
      <c r="AH33" s="159"/>
      <c r="AI33" s="159"/>
      <c r="AJ33" s="159"/>
      <c r="AK33" s="159"/>
      <c r="AL33" s="159"/>
      <c r="AM33" s="159"/>
      <c r="AN33" s="159"/>
      <c r="AO33" s="159"/>
      <c r="AP33" s="159"/>
      <c r="AQ33" s="159"/>
      <c r="AR33" s="159"/>
      <c r="AS33" s="159"/>
      <c r="AT33" s="159"/>
      <c r="AU33" s="400"/>
      <c r="AV33" s="154" t="s">
        <v>98</v>
      </c>
      <c r="AW33" s="160">
        <f>COUNTIFS(AX$10:AX$29,"&lt;&gt;",$G$10:$G$29,$F32,$F$10:$F$29,$G33)</f>
        <v>0</v>
      </c>
      <c r="AX33" s="315">
        <f>SUMIFS(AX$10:AX$29,$G$10:$G$29,$F$32,$F$10:$F$29,$G$33)</f>
        <v>0</v>
      </c>
      <c r="AY33" s="316">
        <f>SUMIFS(AY$10:AY$29,$G$10:$G$29,$F$32,$F$10:$F$29,$G$33)</f>
        <v>0</v>
      </c>
      <c r="AZ33" s="45">
        <f>SUMIFS(AZ$10:AZ$29,$G$10:$G$29,$F$32,$F$10:$F$29,$G$33)</f>
        <v>0</v>
      </c>
      <c r="BA33" s="45">
        <f>SUMIFS(BA$10:BA$29,$G$10:$G$29,$F$32,$F$10:$F$29,$G$33)</f>
        <v>0</v>
      </c>
      <c r="BB33" s="45">
        <f>SUMIFS(BB$10:BB$29,$G$10:$G$29,$F$32,$F$10:$F$29,$G$33)</f>
        <v>0</v>
      </c>
      <c r="BC33" s="160">
        <f>COUNTIFS(BD$10:BD$29,"&lt;&gt;",$G$10:$G$29,$F32,$F$10:$F$29,$G33)</f>
        <v>0</v>
      </c>
      <c r="BD33" s="315">
        <f>SUMIFS(BD$10:BD$29,$G$10:$G$29,$F$32,$F$10:$F$29,$G$33)</f>
        <v>0</v>
      </c>
      <c r="BE33" s="316">
        <f>SUMIFS(BE$10:BE$29,$G$10:$G$29,$F$32,$F$10:$F$29,$G$33)</f>
        <v>0</v>
      </c>
      <c r="BF33" s="45">
        <f>SUMIFS(BF$10:BF$29,$G$10:$G$29,$F$32,$F$10:$F$29,$G$33)</f>
        <v>0</v>
      </c>
      <c r="BG33" s="45">
        <f>SUMIFS(BG$10:BG$29,$G$10:$G$29,$F$32,$F$10:$F$29,$G$33)</f>
        <v>0</v>
      </c>
      <c r="BH33" s="45">
        <f>SUMIFS(BH$10:BH$29,$G$10:$G$29,$F$32,$F$10:$F$29,$G$33)</f>
        <v>0</v>
      </c>
      <c r="BI33" s="160">
        <f>COUNTIFS(BJ$10:BJ$29,"&lt;&gt;",$G$10:$G$29,$F32,$F$10:$F$29,$G33)</f>
        <v>0</v>
      </c>
      <c r="BJ33" s="315">
        <f>SUMIFS(BJ$10:BJ$29,$G$10:$G$29,$F$32,$F$10:$F$29,$G$33)</f>
        <v>0</v>
      </c>
      <c r="BK33" s="316">
        <f>SUMIFS(BK$10:BK$29,$G$10:$G$29,$F$32,$F$10:$F$29,$G$33)</f>
        <v>0</v>
      </c>
      <c r="BL33" s="45">
        <f>SUMIFS(BL$10:BL$29,$G$10:$G$29,$F$32,$F$10:$F$29,$G$33)</f>
        <v>0</v>
      </c>
      <c r="BM33" s="45">
        <f>SUMIFS(BM$10:BM$29,$G$10:$G$29,$F$32,$F$10:$F$29,$G$33)</f>
        <v>0</v>
      </c>
      <c r="BN33" s="45">
        <f>SUMIFS(BN$10:BN$29,$G$10:$G$29,$F$32,$F$10:$F$29,$G$33)</f>
        <v>0</v>
      </c>
      <c r="BO33" s="160">
        <f>COUNTIFS(BP$10:BP$29,"&lt;&gt;",$G$10:$G$29,$F32,$F$10:$F$29,$G33)</f>
        <v>0</v>
      </c>
      <c r="BP33" s="315">
        <f>SUMIFS(BP$10:BP$29,$G$10:$G$29,$F$32,$F$10:$F$29,$G$33)</f>
        <v>0</v>
      </c>
      <c r="BQ33" s="316">
        <f>SUMIFS(BQ$10:BQ$29,$G$10:$G$29,$F$32,$F$10:$F$29,$G$33)</f>
        <v>0</v>
      </c>
      <c r="BR33" s="45">
        <f>SUMIFS(BR$10:BR$29,$G$10:$G$29,$F$32,$F$10:$F$29,$G$33)</f>
        <v>0</v>
      </c>
      <c r="BS33" s="45">
        <f>SUMIFS(BS$10:BS$29,$G$10:$G$29,$F$32,$F$10:$F$29,$G$33)</f>
        <v>0</v>
      </c>
      <c r="BT33" s="45">
        <f>SUMIFS(BT$10:BT$29,$G$10:$G$29,$F$32,$F$10:$F$29,$G$33)</f>
        <v>0</v>
      </c>
      <c r="BU33" s="160">
        <f>COUNTIFS(BV$10:BV$29,"&lt;&gt;",$G$10:$G$29,$F32,$F$10:$F$29,$G33)</f>
        <v>0</v>
      </c>
      <c r="BV33" s="315">
        <f>SUMIFS(BV$10:BV$29,$G$10:$G$29,$F$32,$F$10:$F$29,$G$33)</f>
        <v>0</v>
      </c>
      <c r="BW33" s="316">
        <f>SUMIFS(BW$10:BW$29,$G$10:$G$29,$F$32,$F$10:$F$29,$G$33)</f>
        <v>0</v>
      </c>
      <c r="BX33" s="45">
        <f>SUMIFS(BX$10:BX$29,$G$10:$G$29,$F$32,$F$10:$F$29,$G$33)</f>
        <v>0</v>
      </c>
      <c r="BY33" s="45">
        <f>SUMIFS(BY$10:BY$29,$G$10:$G$29,$F$32,$F$10:$F$29,$G$33)</f>
        <v>0</v>
      </c>
      <c r="BZ33" s="45">
        <f>SUMIFS(BZ$10:BZ$29,$G$10:$G$29,$F$32,$F$10:$F$29,$G$33)</f>
        <v>0</v>
      </c>
      <c r="CA33" s="160">
        <f>COUNTIFS(CB$10:CB$29,"&lt;&gt;",$G$10:$G$29,$F32,$F$10:$F$29,$G33)</f>
        <v>0</v>
      </c>
      <c r="CB33" s="315">
        <f>SUMIFS(CB$10:CB$29,$G$10:$G$29,$F$32,$F$10:$F$29,$G$33)</f>
        <v>0</v>
      </c>
      <c r="CC33" s="316">
        <f>SUMIFS(CC$10:CC$29,$G$10:$G$29,$F$32,$F$10:$F$29,$G$33)</f>
        <v>0</v>
      </c>
      <c r="CD33" s="45">
        <f>SUMIFS(CD$10:CD$29,$G$10:$G$29,$F$32,$F$10:$F$29,$G$33)</f>
        <v>0</v>
      </c>
      <c r="CE33" s="45">
        <f>SUMIFS(CE$10:CE$29,$G$10:$G$29,$F$32,$F$10:$F$29,$G$33)</f>
        <v>0</v>
      </c>
      <c r="CF33" s="45">
        <f>SUMIFS(CF$10:CF$29,$G$10:$G$29,$F$32,$F$10:$F$29,$G$33)</f>
        <v>0</v>
      </c>
      <c r="CG33" s="160">
        <f>COUNTIFS(CH$10:CH$29,"&lt;&gt;",$G$10:$G$29,$F32,$F$10:$F$29,$G33)</f>
        <v>0</v>
      </c>
      <c r="CH33" s="315">
        <f>SUMIFS(CH$10:CH$29,$G$10:$G$29,$F$32,$F$10:$F$29,$G$33)</f>
        <v>0</v>
      </c>
      <c r="CI33" s="316">
        <f>SUMIFS(CI$10:CI$29,$G$10:$G$29,$F$32,$F$10:$F$29,$G$33)</f>
        <v>0</v>
      </c>
      <c r="CJ33" s="45">
        <f>SUMIFS(CJ$10:CJ$29,$G$10:$G$29,$F$32,$F$10:$F$29,$G$33)</f>
        <v>0</v>
      </c>
      <c r="CK33" s="45">
        <f>SUMIFS(CK$10:CK$29,$G$10:$G$29,$F$32,$F$10:$F$29,$G$33)</f>
        <v>0</v>
      </c>
      <c r="CL33" s="45">
        <f>SUMIFS(CL$10:CL$29,$G$10:$G$29,$F$32,$F$10:$F$29,$G$33)</f>
        <v>0</v>
      </c>
      <c r="CM33" s="160">
        <f>COUNTIFS(CN$10:CN$29,"&lt;&gt;",$G$10:$G$29,$F32,$F$10:$F$29,$G33)</f>
        <v>0</v>
      </c>
      <c r="CN33" s="315">
        <f>SUMIFS(CN$10:CN$29,$G$10:$G$29,$F$32,$F$10:$F$29,$G$33)</f>
        <v>0</v>
      </c>
      <c r="CO33" s="316">
        <f>SUMIFS(CO$10:CO$29,$G$10:$G$29,$F$32,$F$10:$F$29,$G$33)</f>
        <v>0</v>
      </c>
      <c r="CP33" s="45">
        <f>SUMIFS(CP$10:CP$29,$G$10:$G$29,$F$32,$F$10:$F$29,$G$33)</f>
        <v>0</v>
      </c>
      <c r="CQ33" s="45">
        <f>SUMIFS(CQ$10:CQ$29,$G$10:$G$29,$F$32,$F$10:$F$29,$G$33)</f>
        <v>0</v>
      </c>
      <c r="CR33" s="45">
        <f>SUMIFS(CR$10:CR$29,$G$10:$G$29,$F$32,$F$10:$F$29,$G$33)</f>
        <v>0</v>
      </c>
      <c r="CS33" s="160">
        <f>COUNTIFS(CT$10:CT$29,"&lt;&gt;",$G$10:$G$29,$F32,$F$10:$F$29,$G33)</f>
        <v>0</v>
      </c>
      <c r="CT33" s="315">
        <f>SUMIFS(CT$10:CT$29,$G$10:$G$29,$F$32,$F$10:$F$29,$G$33)</f>
        <v>0</v>
      </c>
      <c r="CU33" s="316">
        <f>SUMIFS(CU$10:CU$29,$G$10:$G$29,$F$32,$F$10:$F$29,$G$33)</f>
        <v>0</v>
      </c>
      <c r="CV33" s="45">
        <f>SUMIFS(CV$10:CV$29,$G$10:$G$29,$F$32,$F$10:$F$29,$G$33)</f>
        <v>0</v>
      </c>
      <c r="CW33" s="45">
        <f>SUMIFS(CW$10:CW$29,$G$10:$G$29,$F$32,$F$10:$F$29,$G$33)</f>
        <v>0</v>
      </c>
      <c r="CX33" s="161">
        <f>SUMIFS(CX$10:CX$29,$G$10:$G$29,$F$32,$F$10:$F$29,$G$33)</f>
        <v>0</v>
      </c>
      <c r="CY33" s="337">
        <f t="shared" ref="CY33:CY52" si="177">SUM(AX33,BC33,BI33,BO33,BU33,CA33,CG33,CM33,CS33)</f>
        <v>0</v>
      </c>
      <c r="CZ33" s="353">
        <f t="shared" ref="CZ33:DA47" si="178">SUM(AY33,BD33,BJ33,BP33,BV33,CB33,CH33,CN33,CT33)</f>
        <v>0</v>
      </c>
      <c r="DA33" s="345">
        <f t="shared" si="178"/>
        <v>0</v>
      </c>
      <c r="DB33" s="334"/>
      <c r="DC33" s="334"/>
    </row>
    <row r="34" spans="1:107" ht="19.5" customHeight="1" x14ac:dyDescent="0.55000000000000004">
      <c r="A34" s="5"/>
      <c r="B34" s="293" t="s">
        <v>153</v>
      </c>
      <c r="C34" s="163" t="s">
        <v>150</v>
      </c>
      <c r="D34" s="5"/>
      <c r="F34" s="400"/>
      <c r="G34" s="154" t="s">
        <v>80</v>
      </c>
      <c r="H34" s="11">
        <f>'[1]単価(最初に入力）'!$N$17</f>
        <v>47.1</v>
      </c>
      <c r="I34" s="45">
        <f>SUMIFS($I$10:$I$29,$G$10:$G$29,$F$32,$F$10:$F$29,$G$34)</f>
        <v>0</v>
      </c>
      <c r="J34" s="51">
        <f>SUMIFS($J$10:$J$29,$G$10:$G$29,$F$32,$F$10:$F$29,$G$34)</f>
        <v>0</v>
      </c>
      <c r="K34" s="143"/>
      <c r="L34" s="5"/>
      <c r="M34" s="164" t="s">
        <v>81</v>
      </c>
      <c r="N34" s="165">
        <v>94.1</v>
      </c>
      <c r="O34" s="166">
        <v>14.1</v>
      </c>
      <c r="P34" s="166">
        <v>28.2</v>
      </c>
      <c r="Q34" s="166">
        <v>47.1</v>
      </c>
      <c r="R34" s="166">
        <v>65.900000000000006</v>
      </c>
      <c r="S34" s="144"/>
      <c r="T34" s="5"/>
      <c r="U34" s="5"/>
      <c r="V34" s="14"/>
      <c r="W34" s="157"/>
      <c r="X34" s="157"/>
      <c r="Y34" s="158"/>
      <c r="Z34" s="11" t="s">
        <v>99</v>
      </c>
      <c r="AA34" s="45">
        <f>SUMIFS(AA$10:AA$29,$G$10:$G$29,$F$37)</f>
        <v>0</v>
      </c>
      <c r="AB34" s="45">
        <f>SUMIFS(AB$10:AB$29,$G$10:$G$29,$F$37)</f>
        <v>0</v>
      </c>
      <c r="AC34" s="45">
        <f>SUMIFS(AC$10:AC$29,$G$10:$G$29,$F$37)</f>
        <v>0</v>
      </c>
      <c r="AD34" s="45">
        <f>SUMIFS(AD$10:AD$29,$G$10:$G$29,$F$37)</f>
        <v>0</v>
      </c>
      <c r="AE34" s="5"/>
      <c r="AF34" s="5"/>
      <c r="AG34" s="5"/>
      <c r="AH34" s="159"/>
      <c r="AI34" s="159"/>
      <c r="AJ34" s="159"/>
      <c r="AK34" s="159"/>
      <c r="AL34" s="159"/>
      <c r="AM34" s="159"/>
      <c r="AN34" s="159"/>
      <c r="AO34" s="159"/>
      <c r="AP34" s="159"/>
      <c r="AQ34" s="159"/>
      <c r="AR34" s="159"/>
      <c r="AS34" s="159"/>
      <c r="AT34" s="159"/>
      <c r="AU34" s="400"/>
      <c r="AV34" s="154" t="s">
        <v>80</v>
      </c>
      <c r="AW34" s="160">
        <f>COUNTIFS(AX$10:AX$29,"&lt;&gt;",$G$10:$G$29,$F32,$F$10:$F$29,$G34)</f>
        <v>0</v>
      </c>
      <c r="AX34" s="315">
        <f>SUMIFS(AX$10:AX$29,$G$10:$G$29,$F$32,$F$10:$F$29,$G$34)</f>
        <v>0</v>
      </c>
      <c r="AY34" s="316">
        <f>SUMIFS(AY$10:AY$29,$G$10:$G$29,$F$32,$F$10:$F$29,$G$34)</f>
        <v>0</v>
      </c>
      <c r="AZ34" s="45">
        <f>SUMIFS(AZ$10:AZ$29,$G$10:$G$29,$F$32,$F$10:$F$29,$G$34)</f>
        <v>0</v>
      </c>
      <c r="BA34" s="45">
        <f>SUMIFS(BA$10:BA$29,$G$10:$G$29,$F$32,$F$10:$F$29,$G$34)</f>
        <v>0</v>
      </c>
      <c r="BB34" s="45">
        <f>SUMIFS(BB$10:BB$29,$G$10:$G$29,$F$32,$F$10:$F$29,$G$34)</f>
        <v>0</v>
      </c>
      <c r="BC34" s="160">
        <f>COUNTIFS(BD$10:BD$29,"&lt;&gt;",$G$10:$G$29,$F32,$F$10:$F$29,$G34)</f>
        <v>0</v>
      </c>
      <c r="BD34" s="315">
        <f>SUMIFS(BD$10:BD$29,$G$10:$G$29,$F$32,$F$10:$F$29,$G$34)</f>
        <v>0</v>
      </c>
      <c r="BE34" s="316">
        <f>SUMIFS(BE$10:BE$29,$G$10:$G$29,$F$32,$F$10:$F$29,$G$34)</f>
        <v>0</v>
      </c>
      <c r="BF34" s="45">
        <f>SUMIFS(BF$10:BF$29,$G$10:$G$29,$F$32,$F$10:$F$29,$G$34)</f>
        <v>0</v>
      </c>
      <c r="BG34" s="45">
        <f>SUMIFS(BG$10:BG$29,$G$10:$G$29,$F$32,$F$10:$F$29,$G$34)</f>
        <v>0</v>
      </c>
      <c r="BH34" s="45">
        <f>SUMIFS(BH$10:BH$29,$G$10:$G$29,$F$32,$F$10:$F$29,$G$34)</f>
        <v>0</v>
      </c>
      <c r="BI34" s="160">
        <f>COUNTIFS(BJ$10:BJ$29,"&lt;&gt;",$G$10:$G$29,$F32,$F$10:$F$29,$G34)</f>
        <v>0</v>
      </c>
      <c r="BJ34" s="315">
        <f>SUMIFS(BJ$10:BJ$29,$G$10:$G$29,$F$32,$F$10:$F$29,$G$34)</f>
        <v>0</v>
      </c>
      <c r="BK34" s="316">
        <f>SUMIFS(BK$10:BK$29,$G$10:$G$29,$F$32,$F$10:$F$29,$G$34)</f>
        <v>0</v>
      </c>
      <c r="BL34" s="45">
        <f>SUMIFS(BL$10:BL$29,$G$10:$G$29,$F$32,$F$10:$F$29,$G$34)</f>
        <v>0</v>
      </c>
      <c r="BM34" s="45">
        <f>SUMIFS(BM$10:BM$29,$G$10:$G$29,$F$32,$F$10:$F$29,$G$34)</f>
        <v>0</v>
      </c>
      <c r="BN34" s="45">
        <f>SUMIFS(BN$10:BN$29,$G$10:$G$29,$F$32,$F$10:$F$29,$G$34)</f>
        <v>0</v>
      </c>
      <c r="BO34" s="160">
        <f>COUNTIFS(BP$10:BP$29,"&lt;&gt;",$G$10:$G$29,$F32,$F$10:$F$29,$G34)</f>
        <v>0</v>
      </c>
      <c r="BP34" s="315">
        <f>SUMIFS(BP$10:BP$29,$G$10:$G$29,$F$32,$F$10:$F$29,$G$34)</f>
        <v>0</v>
      </c>
      <c r="BQ34" s="316">
        <f>SUMIFS(BQ$10:BQ$29,$G$10:$G$29,$F$32,$F$10:$F$29,$G$34)</f>
        <v>0</v>
      </c>
      <c r="BR34" s="45">
        <f>SUMIFS(BR$10:BR$29,$G$10:$G$29,$F$32,$F$10:$F$29,$G$34)</f>
        <v>0</v>
      </c>
      <c r="BS34" s="45">
        <f>SUMIFS(BS$10:BS$29,$G$10:$G$29,$F$32,$F$10:$F$29,$G$34)</f>
        <v>0</v>
      </c>
      <c r="BT34" s="45">
        <f>SUMIFS(BT$10:BT$29,$G$10:$G$29,$F$32,$F$10:$F$29,$G$34)</f>
        <v>0</v>
      </c>
      <c r="BU34" s="160">
        <f>COUNTIFS(BV$10:BV$29,"&lt;&gt;",$G$10:$G$29,$F32,$F$10:$F$29,$G34)</f>
        <v>0</v>
      </c>
      <c r="BV34" s="315">
        <f>SUMIFS(BV$10:BV$29,$G$10:$G$29,$F$32,$F$10:$F$29,$G$34)</f>
        <v>0</v>
      </c>
      <c r="BW34" s="316">
        <f>SUMIFS(BW$10:BW$29,$G$10:$G$29,$F$32,$F$10:$F$29,$G$34)</f>
        <v>0</v>
      </c>
      <c r="BX34" s="45">
        <f>SUMIFS(BX$10:BX$29,$G$10:$G$29,$F$32,$F$10:$F$29,$G$34)</f>
        <v>0</v>
      </c>
      <c r="BY34" s="45">
        <f>SUMIFS(BY$10:BY$29,$G$10:$G$29,$F$32,$F$10:$F$29,$G$34)</f>
        <v>0</v>
      </c>
      <c r="BZ34" s="45">
        <f>SUMIFS(BZ$10:BZ$29,$G$10:$G$29,$F$32,$F$10:$F$29,$G$34)</f>
        <v>0</v>
      </c>
      <c r="CA34" s="160">
        <f>COUNTIFS(CB$10:CB$29,"&lt;&gt;",$G$10:$G$29,$F32,$F$10:$F$29,$G34)</f>
        <v>0</v>
      </c>
      <c r="CB34" s="315">
        <f>SUMIFS(CB$10:CB$29,$G$10:$G$29,$F$32,$F$10:$F$29,$G$34)</f>
        <v>0</v>
      </c>
      <c r="CC34" s="316">
        <f>SUMIFS(CC$10:CC$29,$G$10:$G$29,$F$32,$F$10:$F$29,$G$34)</f>
        <v>0</v>
      </c>
      <c r="CD34" s="45">
        <f>SUMIFS(CD$10:CD$29,$G$10:$G$29,$F$32,$F$10:$F$29,$G$34)</f>
        <v>0</v>
      </c>
      <c r="CE34" s="45">
        <f>SUMIFS(CE$10:CE$29,$G$10:$G$29,$F$32,$F$10:$F$29,$G$34)</f>
        <v>0</v>
      </c>
      <c r="CF34" s="45">
        <f>SUMIFS(CF$10:CF$29,$G$10:$G$29,$F$32,$F$10:$F$29,$G$34)</f>
        <v>0</v>
      </c>
      <c r="CG34" s="160">
        <f>COUNTIFS(CH$10:CH$29,"&lt;&gt;",$G$10:$G$29,$F32,$F$10:$F$29,$G34)</f>
        <v>0</v>
      </c>
      <c r="CH34" s="315">
        <f>SUMIFS(CH$10:CH$29,$G$10:$G$29,$F$32,$F$10:$F$29,$G$34)</f>
        <v>0</v>
      </c>
      <c r="CI34" s="316">
        <f>SUMIFS(CI$10:CI$29,$G$10:$G$29,$F$32,$F$10:$F$29,$G$34)</f>
        <v>0</v>
      </c>
      <c r="CJ34" s="45">
        <f>SUMIFS(CJ$10:CJ$29,$G$10:$G$29,$F$32,$F$10:$F$29,$G$34)</f>
        <v>0</v>
      </c>
      <c r="CK34" s="45">
        <f>SUMIFS(CK$10:CK$29,$G$10:$G$29,$F$32,$F$10:$F$29,$G$34)</f>
        <v>0</v>
      </c>
      <c r="CL34" s="45">
        <f>SUMIFS(CL$10:CL$29,$G$10:$G$29,$F$32,$F$10:$F$29,$G$34)</f>
        <v>0</v>
      </c>
      <c r="CM34" s="160">
        <f>COUNTIFS(CN$10:CN$29,"&lt;&gt;",$G$10:$G$29,$F32,$F$10:$F$29,$G34)</f>
        <v>0</v>
      </c>
      <c r="CN34" s="315">
        <f>SUMIFS(CN$10:CN$29,$G$10:$G$29,$F$32,$F$10:$F$29,$G$34)</f>
        <v>0</v>
      </c>
      <c r="CO34" s="316">
        <f>SUMIFS(CO$10:CO$29,$G$10:$G$29,$F$32,$F$10:$F$29,$G$34)</f>
        <v>0</v>
      </c>
      <c r="CP34" s="45">
        <f>SUMIFS(CP$10:CP$29,$G$10:$G$29,$F$32,$F$10:$F$29,$G$34)</f>
        <v>0</v>
      </c>
      <c r="CQ34" s="45">
        <f>SUMIFS(CQ$10:CQ$29,$G$10:$G$29,$F$32,$F$10:$F$29,$G$34)</f>
        <v>0</v>
      </c>
      <c r="CR34" s="45">
        <f>SUMIFS(CR$10:CR$29,$G$10:$G$29,$F$32,$F$10:$F$29,$G$34)</f>
        <v>0</v>
      </c>
      <c r="CS34" s="160">
        <f>COUNTIFS(CT$10:CT$29,"&lt;&gt;",$G$10:$G$29,$F32,$F$10:$F$29,$G34)</f>
        <v>0</v>
      </c>
      <c r="CT34" s="315">
        <f>SUMIFS(CT$10:CT$29,$G$10:$G$29,$F$32,$F$10:$F$29,$G$34)</f>
        <v>0</v>
      </c>
      <c r="CU34" s="316">
        <f>SUMIFS(CU$10:CU$29,$G$10:$G$29,$F$32,$F$10:$F$29,$G$34)</f>
        <v>0</v>
      </c>
      <c r="CV34" s="45">
        <f>SUMIFS(CV$10:CV$29,$G$10:$G$29,$F$32,$F$10:$F$29,$G$34)</f>
        <v>0</v>
      </c>
      <c r="CW34" s="45">
        <f>SUMIFS(CW$10:CW$29,$G$10:$G$29,$F$32,$F$10:$F$29,$G$34)</f>
        <v>0</v>
      </c>
      <c r="CX34" s="161">
        <f>SUMIFS(CX$10:CX$29,$G$10:$G$29,$F$32,$F$10:$F$29,$G$34)</f>
        <v>0</v>
      </c>
      <c r="CY34" s="337">
        <f t="shared" si="177"/>
        <v>0</v>
      </c>
      <c r="CZ34" s="353">
        <f t="shared" si="178"/>
        <v>0</v>
      </c>
      <c r="DA34" s="345">
        <f t="shared" si="178"/>
        <v>0</v>
      </c>
      <c r="DB34" s="334"/>
      <c r="DC34" s="334"/>
    </row>
    <row r="35" spans="1:107" ht="19.5" customHeight="1" x14ac:dyDescent="0.55000000000000004">
      <c r="A35" s="5"/>
      <c r="B35" s="5"/>
      <c r="C35" s="5"/>
      <c r="D35" s="5"/>
      <c r="F35" s="400"/>
      <c r="G35" s="154" t="s">
        <v>100</v>
      </c>
      <c r="H35" s="11">
        <f>'[1]単価(最初に入力）'!$N$18</f>
        <v>65.900000000000006</v>
      </c>
      <c r="I35" s="45">
        <f>SUMIFS($I$10:$I$19,$G$10:$G$19,$F$32,$F$10:$F$19,$G$35)</f>
        <v>0</v>
      </c>
      <c r="J35" s="51">
        <f>SUMIFS($J$10:$J$19,$G$10:$G$19,$F$32,$F$10:$F$19,$G$35)</f>
        <v>0</v>
      </c>
      <c r="K35" s="143"/>
      <c r="L35" s="5"/>
      <c r="M35" s="164" t="s">
        <v>99</v>
      </c>
      <c r="N35" s="165">
        <v>99.7</v>
      </c>
      <c r="O35" s="166">
        <v>15</v>
      </c>
      <c r="P35" s="166">
        <v>29.9</v>
      </c>
      <c r="Q35" s="166">
        <v>49.9</v>
      </c>
      <c r="R35" s="166">
        <v>69.8</v>
      </c>
      <c r="S35" s="144"/>
      <c r="T35" s="5"/>
      <c r="U35" s="5"/>
      <c r="V35" s="14"/>
      <c r="W35" s="157"/>
      <c r="X35" s="157"/>
      <c r="Y35" s="158"/>
      <c r="Z35" s="11" t="s">
        <v>13</v>
      </c>
      <c r="AA35" s="45">
        <f>SUMIFS(AA$10:AA$29,$G$10:$G$29,$F$42)</f>
        <v>0</v>
      </c>
      <c r="AB35" s="45">
        <f>SUMIFS(AB$10:AB$29,$G$10:$G$29,$F$42)</f>
        <v>0</v>
      </c>
      <c r="AC35" s="45">
        <f>SUMIFS(AC$10:AC$29,$G$10:$G$29,$F$42)</f>
        <v>0</v>
      </c>
      <c r="AD35" s="45">
        <f>SUMIFS(AD$10:AD$29,$G$10:$G$29,$F$42)</f>
        <v>0</v>
      </c>
      <c r="AE35" s="5"/>
      <c r="AF35" s="5"/>
      <c r="AG35" s="5"/>
      <c r="AH35" s="167"/>
      <c r="AI35" s="167"/>
      <c r="AJ35" s="167"/>
      <c r="AK35" s="167"/>
      <c r="AL35" s="167"/>
      <c r="AM35" s="167"/>
      <c r="AN35" s="167"/>
      <c r="AO35" s="167"/>
      <c r="AP35" s="167"/>
      <c r="AQ35" s="167"/>
      <c r="AR35" s="167"/>
      <c r="AS35" s="167"/>
      <c r="AT35" s="167"/>
      <c r="AU35" s="400"/>
      <c r="AV35" s="154" t="s">
        <v>100</v>
      </c>
      <c r="AW35" s="160">
        <f>COUNTIFS(AX$10:AX$29,"&lt;&gt;",$G$10:$G$29,$F32,$F$10:$F$29,$G35)</f>
        <v>0</v>
      </c>
      <c r="AX35" s="315">
        <f>SUMIFS(AX$10:AX$29,$G$10:$G$29,$F$32,$F$10:$F$29,$G$35)</f>
        <v>0</v>
      </c>
      <c r="AY35" s="316">
        <f>SUMIFS(AY$10:AY$29,$G$10:$G$29,$F$32,$F$10:$F$29,$G$35)</f>
        <v>0</v>
      </c>
      <c r="AZ35" s="45">
        <f>SUMIFS(AZ$10:AZ$29,$G$10:$G$29,$F$32,$F$10:$F$29,$G$35)</f>
        <v>0</v>
      </c>
      <c r="BA35" s="45">
        <f>SUMIFS(BA$10:BA$29,$G$10:$G$29,$F$32,$F$10:$F$29,$G$35)</f>
        <v>0</v>
      </c>
      <c r="BB35" s="45">
        <f>SUMIFS(BB$10:BB$29,$G$10:$G$29,$F$32,$F$10:$F$29,$G$35)</f>
        <v>0</v>
      </c>
      <c r="BC35" s="160">
        <f>COUNTIFS(BD$10:BD$29,"&lt;&gt;",$G$10:$G$29,$F32,$F$10:$F$29,$G35)</f>
        <v>0</v>
      </c>
      <c r="BD35" s="315">
        <f>SUMIFS(BD$10:BD$29,$G$10:$G$29,$F$32,$F$10:$F$29,$G$35)</f>
        <v>0</v>
      </c>
      <c r="BE35" s="316">
        <f>SUMIFS(BE$10:BE$29,$G$10:$G$29,$F$32,$F$10:$F$29,$G$35)</f>
        <v>0</v>
      </c>
      <c r="BF35" s="45">
        <f>SUMIFS(BF$10:BF$29,$G$10:$G$29,$F$32,$F$10:$F$29,$G$35)</f>
        <v>0</v>
      </c>
      <c r="BG35" s="45">
        <f>SUMIFS(BG$10:BG$29,$G$10:$G$29,$F$32,$F$10:$F$29,$G$35)</f>
        <v>0</v>
      </c>
      <c r="BH35" s="45">
        <f>SUMIFS(BH$10:BH$29,$G$10:$G$29,$F$32,$F$10:$F$29,$G$35)</f>
        <v>0</v>
      </c>
      <c r="BI35" s="160">
        <f>COUNTIFS(BJ$10:BJ$29,"&lt;&gt;",$G$10:$G$29,$F32,$F$10:$F$29,$G35)</f>
        <v>0</v>
      </c>
      <c r="BJ35" s="315">
        <f>SUMIFS(BJ$10:BJ$29,$G$10:$G$29,$F$32,$F$10:$F$29,$G$35)</f>
        <v>0</v>
      </c>
      <c r="BK35" s="316">
        <f>SUMIFS(BK$10:BK$29,$G$10:$G$29,$F$32,$F$10:$F$29,$G$35)</f>
        <v>0</v>
      </c>
      <c r="BL35" s="45">
        <f>SUMIFS(BL$10:BL$29,$G$10:$G$29,$F$32,$F$10:$F$29,$G$35)</f>
        <v>0</v>
      </c>
      <c r="BM35" s="45">
        <f>SUMIFS(BM$10:BM$29,$G$10:$G$29,$F$32,$F$10:$F$29,$G$35)</f>
        <v>0</v>
      </c>
      <c r="BN35" s="45">
        <f>SUMIFS(BN$10:BN$29,$G$10:$G$29,$F$32,$F$10:$F$29,$G$35)</f>
        <v>0</v>
      </c>
      <c r="BO35" s="160">
        <f>COUNTIFS(BP$10:BP$29,"&lt;&gt;",$G$10:$G$29,$F32,$F$10:$F$29,$G35)</f>
        <v>0</v>
      </c>
      <c r="BP35" s="315">
        <f>SUMIFS(BP$10:BP$29,$G$10:$G$29,$F$32,$F$10:$F$29,$G$35)</f>
        <v>0</v>
      </c>
      <c r="BQ35" s="316">
        <f>SUMIFS(BQ$10:BQ$29,$G$10:$G$29,$F$32,$F$10:$F$29,$G$35)</f>
        <v>0</v>
      </c>
      <c r="BR35" s="45">
        <f>SUMIFS(BR$10:BR$29,$G$10:$G$29,$F$32,$F$10:$F$29,$G$35)</f>
        <v>0</v>
      </c>
      <c r="BS35" s="45">
        <f>SUMIFS(BS$10:BS$29,$G$10:$G$29,$F$32,$F$10:$F$29,$G$35)</f>
        <v>0</v>
      </c>
      <c r="BT35" s="45">
        <f>SUMIFS(BT$10:BT$29,$G$10:$G$29,$F$32,$F$10:$F$29,$G$35)</f>
        <v>0</v>
      </c>
      <c r="BU35" s="160">
        <f>COUNTIFS(BV$10:BV$29,"&lt;&gt;",$G$10:$G$29,$F32,$F$10:$F$29,$G35)</f>
        <v>0</v>
      </c>
      <c r="BV35" s="315">
        <f>SUMIFS(BV$10:BV$29,$G$10:$G$29,$F$32,$F$10:$F$29,$G$35)</f>
        <v>0</v>
      </c>
      <c r="BW35" s="316">
        <f>SUMIFS(BW$10:BW$29,$G$10:$G$29,$F$32,$F$10:$F$29,$G$35)</f>
        <v>0</v>
      </c>
      <c r="BX35" s="45">
        <f>SUMIFS(BX$10:BX$29,$G$10:$G$29,$F$32,$F$10:$F$29,$G$35)</f>
        <v>0</v>
      </c>
      <c r="BY35" s="45">
        <f>SUMIFS(BY$10:BY$29,$G$10:$G$29,$F$32,$F$10:$F$29,$G$35)</f>
        <v>0</v>
      </c>
      <c r="BZ35" s="45">
        <f>SUMIFS(BZ$10:BZ$29,$G$10:$G$29,$F$32,$F$10:$F$29,$G$35)</f>
        <v>0</v>
      </c>
      <c r="CA35" s="160">
        <f>COUNTIFS(CB$10:CB$29,"&lt;&gt;",$G$10:$G$29,$F32,$F$10:$F$29,$G35)</f>
        <v>0</v>
      </c>
      <c r="CB35" s="315">
        <f>SUMIFS(CB$10:CB$29,$G$10:$G$29,$F$32,$F$10:$F$29,$G$35)</f>
        <v>0</v>
      </c>
      <c r="CC35" s="316">
        <f>SUMIFS(CC$10:CC$29,$G$10:$G$29,$F$32,$F$10:$F$29,$G$35)</f>
        <v>0</v>
      </c>
      <c r="CD35" s="45">
        <f>SUMIFS(CD$10:CD$29,$G$10:$G$29,$F$32,$F$10:$F$29,$G$35)</f>
        <v>0</v>
      </c>
      <c r="CE35" s="45">
        <f>SUMIFS(CE$10:CE$29,$G$10:$G$29,$F$32,$F$10:$F$29,$G$35)</f>
        <v>0</v>
      </c>
      <c r="CF35" s="45">
        <f>SUMIFS(CF$10:CF$29,$G$10:$G$29,$F$32,$F$10:$F$29,$G$35)</f>
        <v>0</v>
      </c>
      <c r="CG35" s="160">
        <f>COUNTIFS(CH$10:CH$29,"&lt;&gt;",$G$10:$G$29,$F32,$F$10:$F$29,$G35)</f>
        <v>0</v>
      </c>
      <c r="CH35" s="315">
        <f>SUMIFS(CH$10:CH$29,$G$10:$G$29,$F$32,$F$10:$F$29,$G$35)</f>
        <v>0</v>
      </c>
      <c r="CI35" s="316">
        <f>SUMIFS(CI$10:CI$29,$G$10:$G$29,$F$32,$F$10:$F$29,$G$35)</f>
        <v>0</v>
      </c>
      <c r="CJ35" s="45">
        <f>SUMIFS(CJ$10:CJ$29,$G$10:$G$29,$F$32,$F$10:$F$29,$G$35)</f>
        <v>0</v>
      </c>
      <c r="CK35" s="45">
        <f>SUMIFS(CK$10:CK$29,$G$10:$G$29,$F$32,$F$10:$F$29,$G$35)</f>
        <v>0</v>
      </c>
      <c r="CL35" s="45">
        <f>SUMIFS(CL$10:CL$29,$G$10:$G$29,$F$32,$F$10:$F$29,$G$35)</f>
        <v>0</v>
      </c>
      <c r="CM35" s="160">
        <f>COUNTIFS(CN$10:CN$29,"&lt;&gt;",$G$10:$G$29,$F32,$F$10:$F$29,$G35)</f>
        <v>0</v>
      </c>
      <c r="CN35" s="315">
        <f>SUMIFS(CN$10:CN$29,$G$10:$G$29,$F$32,$F$10:$F$29,$G$35)</f>
        <v>0</v>
      </c>
      <c r="CO35" s="316">
        <f>SUMIFS(CO$10:CO$29,$G$10:$G$29,$F$32,$F$10:$F$29,$G$35)</f>
        <v>0</v>
      </c>
      <c r="CP35" s="45">
        <f>SUMIFS(CP$10:CP$29,$G$10:$G$29,$F$32,$F$10:$F$29,$G$35)</f>
        <v>0</v>
      </c>
      <c r="CQ35" s="45">
        <f>SUMIFS(CQ$10:CQ$29,$G$10:$G$29,$F$32,$F$10:$F$29,$G$35)</f>
        <v>0</v>
      </c>
      <c r="CR35" s="45">
        <f>SUMIFS(CR$10:CR$29,$G$10:$G$29,$F$32,$F$10:$F$29,$G$35)</f>
        <v>0</v>
      </c>
      <c r="CS35" s="160">
        <f>COUNTIFS(CT$10:CT$29,"&lt;&gt;",$G$10:$G$29,$F32,$F$10:$F$29,$G35)</f>
        <v>0</v>
      </c>
      <c r="CT35" s="315">
        <f>SUMIFS(CT$10:CT$29,$G$10:$G$29,$F$32,$F$10:$F$29,$G$35)</f>
        <v>0</v>
      </c>
      <c r="CU35" s="316">
        <f>SUMIFS(CU$10:CU$29,$G$10:$G$29,$F$32,$F$10:$F$29,$G$35)</f>
        <v>0</v>
      </c>
      <c r="CV35" s="45">
        <f>SUMIFS(CV$10:CV$29,$G$10:$G$29,$F$32,$F$10:$F$29,$G$35)</f>
        <v>0</v>
      </c>
      <c r="CW35" s="45">
        <f>SUMIFS(CW$10:CW$29,$G$10:$G$29,$F$32,$F$10:$F$29,$G$35)</f>
        <v>0</v>
      </c>
      <c r="CX35" s="161">
        <f>SUMIFS(CX$10:CX$29,$G$10:$G$29,$F$32,$F$10:$F$29,$G$35)</f>
        <v>0</v>
      </c>
      <c r="CY35" s="337">
        <f t="shared" si="177"/>
        <v>0</v>
      </c>
      <c r="CZ35" s="353">
        <f t="shared" si="178"/>
        <v>0</v>
      </c>
      <c r="DA35" s="345">
        <f t="shared" si="178"/>
        <v>0</v>
      </c>
      <c r="DB35" s="334"/>
      <c r="DC35" s="334"/>
    </row>
    <row r="36" spans="1:107" ht="19.5" customHeight="1" thickBot="1" x14ac:dyDescent="0.6">
      <c r="A36" s="5"/>
      <c r="B36" s="5"/>
      <c r="C36" s="5"/>
      <c r="D36" s="5"/>
      <c r="F36" s="401"/>
      <c r="G36" s="168" t="s">
        <v>101</v>
      </c>
      <c r="H36" s="168"/>
      <c r="I36" s="169">
        <f>SUM(I32:I35)</f>
        <v>0</v>
      </c>
      <c r="J36" s="170">
        <f>SUM(J32:J35)</f>
        <v>0</v>
      </c>
      <c r="K36" s="171"/>
      <c r="L36" s="5"/>
      <c r="M36" s="164" t="s">
        <v>102</v>
      </c>
      <c r="N36" s="165">
        <v>124.2</v>
      </c>
      <c r="O36" s="172">
        <v>18.600000000000001</v>
      </c>
      <c r="P36" s="172">
        <v>37.299999999999997</v>
      </c>
      <c r="Q36" s="172">
        <v>62.1</v>
      </c>
      <c r="R36" s="172">
        <v>86.9</v>
      </c>
      <c r="S36" s="144"/>
      <c r="T36" s="5"/>
      <c r="U36" s="5"/>
      <c r="V36" s="14"/>
      <c r="W36" s="157"/>
      <c r="X36" s="157"/>
      <c r="Y36" s="158"/>
      <c r="Z36" s="173" t="s">
        <v>16</v>
      </c>
      <c r="AA36" s="174">
        <f>SUMIFS(AA$10:AA$29,$G$10:$G$29,$F$47)</f>
        <v>0</v>
      </c>
      <c r="AB36" s="174">
        <f>SUMIFS(AB$10:AB$29,$G$10:$G$29,$F$47)</f>
        <v>0</v>
      </c>
      <c r="AC36" s="174">
        <f>SUMIFS(AC$10:AC$29,$G$10:$G$29,$F$47)</f>
        <v>0</v>
      </c>
      <c r="AD36" s="174">
        <f>SUMIFS(AD$10:AD$29,$G$10:$G$29,$F$47)</f>
        <v>0</v>
      </c>
      <c r="AE36" s="5"/>
      <c r="AF36" s="5"/>
      <c r="AG36" s="5"/>
      <c r="AH36" s="167"/>
      <c r="AI36" s="167"/>
      <c r="AJ36" s="167"/>
      <c r="AK36" s="167"/>
      <c r="AL36" s="167"/>
      <c r="AM36" s="167"/>
      <c r="AN36" s="167"/>
      <c r="AO36" s="167"/>
      <c r="AP36" s="167"/>
      <c r="AQ36" s="167"/>
      <c r="AR36" s="167"/>
      <c r="AS36" s="167"/>
      <c r="AT36" s="167"/>
      <c r="AU36" s="401"/>
      <c r="AV36" s="168" t="s">
        <v>101</v>
      </c>
      <c r="AW36" s="175">
        <f t="shared" ref="AW36:CX36" si="179">SUM(AW32:AW35)</f>
        <v>0</v>
      </c>
      <c r="AX36" s="317">
        <f t="shared" si="179"/>
        <v>0</v>
      </c>
      <c r="AY36" s="318">
        <f t="shared" si="179"/>
        <v>0</v>
      </c>
      <c r="AZ36" s="176">
        <f t="shared" si="179"/>
        <v>0</v>
      </c>
      <c r="BA36" s="176">
        <f t="shared" si="179"/>
        <v>0</v>
      </c>
      <c r="BB36" s="176">
        <f t="shared" si="179"/>
        <v>0</v>
      </c>
      <c r="BC36" s="175">
        <f t="shared" si="179"/>
        <v>0</v>
      </c>
      <c r="BD36" s="317">
        <f t="shared" si="179"/>
        <v>0</v>
      </c>
      <c r="BE36" s="318">
        <f t="shared" si="179"/>
        <v>0</v>
      </c>
      <c r="BF36" s="176">
        <f>SUM(BF32:BF35)</f>
        <v>0</v>
      </c>
      <c r="BG36" s="176">
        <f t="shared" si="179"/>
        <v>0</v>
      </c>
      <c r="BH36" s="176">
        <f t="shared" si="179"/>
        <v>0</v>
      </c>
      <c r="BI36" s="175">
        <f t="shared" si="179"/>
        <v>0</v>
      </c>
      <c r="BJ36" s="317">
        <f t="shared" si="179"/>
        <v>0</v>
      </c>
      <c r="BK36" s="318">
        <f t="shared" si="179"/>
        <v>0</v>
      </c>
      <c r="BL36" s="176">
        <f t="shared" si="179"/>
        <v>0</v>
      </c>
      <c r="BM36" s="176">
        <f t="shared" si="179"/>
        <v>0</v>
      </c>
      <c r="BN36" s="176">
        <f t="shared" si="179"/>
        <v>0</v>
      </c>
      <c r="BO36" s="175">
        <f t="shared" si="179"/>
        <v>0</v>
      </c>
      <c r="BP36" s="317">
        <f t="shared" si="179"/>
        <v>0</v>
      </c>
      <c r="BQ36" s="318">
        <f t="shared" si="179"/>
        <v>0</v>
      </c>
      <c r="BR36" s="176">
        <f t="shared" si="179"/>
        <v>0</v>
      </c>
      <c r="BS36" s="176">
        <f t="shared" si="179"/>
        <v>0</v>
      </c>
      <c r="BT36" s="176">
        <f t="shared" si="179"/>
        <v>0</v>
      </c>
      <c r="BU36" s="175">
        <f t="shared" si="179"/>
        <v>0</v>
      </c>
      <c r="BV36" s="317">
        <f t="shared" si="179"/>
        <v>0</v>
      </c>
      <c r="BW36" s="318">
        <f t="shared" si="179"/>
        <v>0</v>
      </c>
      <c r="BX36" s="176">
        <f t="shared" si="179"/>
        <v>0</v>
      </c>
      <c r="BY36" s="176">
        <f t="shared" si="179"/>
        <v>0</v>
      </c>
      <c r="BZ36" s="176">
        <f t="shared" si="179"/>
        <v>0</v>
      </c>
      <c r="CA36" s="175">
        <f t="shared" si="179"/>
        <v>0</v>
      </c>
      <c r="CB36" s="317">
        <f t="shared" si="179"/>
        <v>0</v>
      </c>
      <c r="CC36" s="318">
        <f t="shared" si="179"/>
        <v>0</v>
      </c>
      <c r="CD36" s="176">
        <f t="shared" si="179"/>
        <v>0</v>
      </c>
      <c r="CE36" s="176">
        <f t="shared" si="179"/>
        <v>0</v>
      </c>
      <c r="CF36" s="176">
        <f t="shared" si="179"/>
        <v>0</v>
      </c>
      <c r="CG36" s="175">
        <f t="shared" si="179"/>
        <v>0</v>
      </c>
      <c r="CH36" s="317">
        <f t="shared" si="179"/>
        <v>0</v>
      </c>
      <c r="CI36" s="318">
        <f t="shared" si="179"/>
        <v>0</v>
      </c>
      <c r="CJ36" s="176">
        <f t="shared" si="179"/>
        <v>0</v>
      </c>
      <c r="CK36" s="176">
        <f t="shared" si="179"/>
        <v>0</v>
      </c>
      <c r="CL36" s="176">
        <f t="shared" si="179"/>
        <v>0</v>
      </c>
      <c r="CM36" s="175">
        <f t="shared" si="179"/>
        <v>0</v>
      </c>
      <c r="CN36" s="317">
        <f t="shared" si="179"/>
        <v>0</v>
      </c>
      <c r="CO36" s="318">
        <f t="shared" si="179"/>
        <v>0</v>
      </c>
      <c r="CP36" s="176">
        <f t="shared" si="179"/>
        <v>0</v>
      </c>
      <c r="CQ36" s="176">
        <f t="shared" si="179"/>
        <v>0</v>
      </c>
      <c r="CR36" s="176">
        <f t="shared" si="179"/>
        <v>0</v>
      </c>
      <c r="CS36" s="175">
        <f t="shared" si="179"/>
        <v>0</v>
      </c>
      <c r="CT36" s="317">
        <f t="shared" si="179"/>
        <v>0</v>
      </c>
      <c r="CU36" s="318">
        <f t="shared" si="179"/>
        <v>0</v>
      </c>
      <c r="CV36" s="176">
        <f t="shared" si="179"/>
        <v>0</v>
      </c>
      <c r="CW36" s="176">
        <f t="shared" si="179"/>
        <v>0</v>
      </c>
      <c r="CX36" s="177">
        <f t="shared" si="179"/>
        <v>0</v>
      </c>
      <c r="CY36" s="338">
        <f t="shared" si="177"/>
        <v>0</v>
      </c>
      <c r="CZ36" s="354">
        <f t="shared" si="178"/>
        <v>0</v>
      </c>
      <c r="DA36" s="346">
        <f t="shared" si="178"/>
        <v>0</v>
      </c>
      <c r="DB36" s="334"/>
      <c r="DC36" s="334"/>
    </row>
    <row r="37" spans="1:107" ht="19.5" customHeight="1" x14ac:dyDescent="0.55000000000000004">
      <c r="A37" s="5"/>
      <c r="B37" s="5"/>
      <c r="C37" s="5"/>
      <c r="D37" s="5"/>
      <c r="F37" s="399" t="s">
        <v>99</v>
      </c>
      <c r="G37" s="139">
        <v>1.1499999999999999</v>
      </c>
      <c r="H37" s="140">
        <f>'[1]単価(最初に入力）'!$N$20</f>
        <v>15</v>
      </c>
      <c r="I37" s="141">
        <f>SUMIFS($I$10:$I$29,$G$10:$G$29,$F$37,$F$10:$F$29,$G$32)</f>
        <v>0</v>
      </c>
      <c r="J37" s="142">
        <f>SUMIFS($J$10:$J$29,$G$10:$G$29,#REF!,$F$10:$F$29,$G$32)</f>
        <v>0</v>
      </c>
      <c r="K37" s="143"/>
      <c r="L37" s="5"/>
      <c r="M37" s="164" t="s">
        <v>103</v>
      </c>
      <c r="N37" s="165">
        <v>70.2</v>
      </c>
      <c r="O37" s="178">
        <v>10.5</v>
      </c>
      <c r="P37" s="178">
        <v>21.1</v>
      </c>
      <c r="Q37" s="178">
        <v>35.1</v>
      </c>
      <c r="R37" s="178">
        <v>49.1</v>
      </c>
      <c r="S37" s="144"/>
      <c r="T37" s="5"/>
      <c r="U37" s="5"/>
      <c r="V37" s="14"/>
      <c r="W37" s="157"/>
      <c r="X37" s="157"/>
      <c r="Y37" s="158"/>
      <c r="Z37" s="179" t="s">
        <v>104</v>
      </c>
      <c r="AA37" s="180">
        <f>SUM(AA33:AA36)</f>
        <v>0</v>
      </c>
      <c r="AB37" s="180">
        <f>SUM(AB33:AB36)</f>
        <v>0</v>
      </c>
      <c r="AC37" s="180">
        <f>SUM(AC33:AC36)</f>
        <v>0</v>
      </c>
      <c r="AD37" s="180">
        <f>SUM(AD33:AD36)</f>
        <v>0</v>
      </c>
      <c r="AE37" s="5"/>
      <c r="AF37" s="5"/>
      <c r="AG37" s="5"/>
      <c r="AH37" s="167"/>
      <c r="AI37" s="167"/>
      <c r="AJ37" s="167"/>
      <c r="AK37" s="167"/>
      <c r="AL37" s="167"/>
      <c r="AM37" s="167"/>
      <c r="AN37" s="167"/>
      <c r="AO37" s="167"/>
      <c r="AP37" s="167"/>
      <c r="AQ37" s="167"/>
      <c r="AR37" s="167"/>
      <c r="AS37" s="167"/>
      <c r="AT37" s="167"/>
      <c r="AU37" s="399" t="s">
        <v>99</v>
      </c>
      <c r="AV37" s="139">
        <v>1.1499999999999999</v>
      </c>
      <c r="AW37" s="151">
        <f>COUNTIFS(AX$10:AX$29,"&lt;&gt;",$G$10:$G$29,$F$37,$F$10:$F$29,$G37)</f>
        <v>0</v>
      </c>
      <c r="AX37" s="313">
        <f t="shared" ref="AX37:BB40" si="180">SUMIFS(AX$10:AX$29,$G$10:$G$29,$F$37,$F$10:$F$29,$G37)</f>
        <v>0</v>
      </c>
      <c r="AY37" s="314">
        <f t="shared" si="180"/>
        <v>0</v>
      </c>
      <c r="AZ37" s="141">
        <f t="shared" si="180"/>
        <v>0</v>
      </c>
      <c r="BA37" s="141">
        <f t="shared" si="180"/>
        <v>0</v>
      </c>
      <c r="BB37" s="141">
        <f t="shared" si="180"/>
        <v>0</v>
      </c>
      <c r="BC37" s="151">
        <f>COUNTIFS(BD$10:BD$29,"&lt;&gt;",$G$10:$G$29,$F$37,$F$10:$F$29,$G37)</f>
        <v>0</v>
      </c>
      <c r="BD37" s="313">
        <f t="shared" ref="BD37:BH40" si="181">SUMIFS(BD$10:BD$29,$G$10:$G$29,$F$37,$F$10:$F$29,$G37)</f>
        <v>0</v>
      </c>
      <c r="BE37" s="314">
        <f t="shared" si="181"/>
        <v>0</v>
      </c>
      <c r="BF37" s="141">
        <f t="shared" si="181"/>
        <v>0</v>
      </c>
      <c r="BG37" s="141">
        <f t="shared" si="181"/>
        <v>0</v>
      </c>
      <c r="BH37" s="141">
        <f t="shared" si="181"/>
        <v>0</v>
      </c>
      <c r="BI37" s="151">
        <f>COUNTIFS(BJ$10:BJ$29,"&lt;&gt;",$G$10:$G$29,$F$37,$F$10:$F$29,$G37)</f>
        <v>0</v>
      </c>
      <c r="BJ37" s="313">
        <f t="shared" ref="BJ37:BN40" si="182">SUMIFS(BJ$10:BJ$29,$G$10:$G$29,$F$37,$F$10:$F$29,$G37)</f>
        <v>0</v>
      </c>
      <c r="BK37" s="314">
        <f t="shared" si="182"/>
        <v>0</v>
      </c>
      <c r="BL37" s="141">
        <f t="shared" si="182"/>
        <v>0</v>
      </c>
      <c r="BM37" s="141">
        <f t="shared" si="182"/>
        <v>0</v>
      </c>
      <c r="BN37" s="141">
        <f t="shared" si="182"/>
        <v>0</v>
      </c>
      <c r="BO37" s="151">
        <f>COUNTIFS(BP$10:BP$29,"&lt;&gt;",$G$10:$G$29,$F$37,$F$10:$F$29,$G37)</f>
        <v>0</v>
      </c>
      <c r="BP37" s="313">
        <f t="shared" ref="BP37:BT40" si="183">SUMIFS(BP$10:BP$29,$G$10:$G$29,$F$37,$F$10:$F$29,$G37)</f>
        <v>0</v>
      </c>
      <c r="BQ37" s="314">
        <f t="shared" si="183"/>
        <v>0</v>
      </c>
      <c r="BR37" s="141">
        <f t="shared" si="183"/>
        <v>0</v>
      </c>
      <c r="BS37" s="141">
        <f t="shared" si="183"/>
        <v>0</v>
      </c>
      <c r="BT37" s="141">
        <f t="shared" si="183"/>
        <v>0</v>
      </c>
      <c r="BU37" s="151">
        <f>COUNTIFS(BV$10:BV$29,"&lt;&gt;",$G$10:$G$29,$F$37,$F$10:$F$29,$G37)</f>
        <v>0</v>
      </c>
      <c r="BV37" s="313">
        <f t="shared" ref="BV37:BZ40" si="184">SUMIFS(BV$10:BV$29,$G$10:$G$29,$F$37,$F$10:$F$29,$G37)</f>
        <v>0</v>
      </c>
      <c r="BW37" s="314">
        <f t="shared" si="184"/>
        <v>0</v>
      </c>
      <c r="BX37" s="141">
        <f t="shared" si="184"/>
        <v>0</v>
      </c>
      <c r="BY37" s="141">
        <f t="shared" si="184"/>
        <v>0</v>
      </c>
      <c r="BZ37" s="141">
        <f t="shared" si="184"/>
        <v>0</v>
      </c>
      <c r="CA37" s="151">
        <f>COUNTIFS(CB$10:CB$29,"&lt;&gt;",$G$10:$G$29,$F$37,$F$10:$F$29,$G37)</f>
        <v>0</v>
      </c>
      <c r="CB37" s="313">
        <f t="shared" ref="CB37:CF40" si="185">SUMIFS(CB$10:CB$29,$G$10:$G$29,$F$37,$F$10:$F$29,$G37)</f>
        <v>0</v>
      </c>
      <c r="CC37" s="314">
        <f t="shared" si="185"/>
        <v>0</v>
      </c>
      <c r="CD37" s="141">
        <f t="shared" si="185"/>
        <v>0</v>
      </c>
      <c r="CE37" s="141">
        <f t="shared" si="185"/>
        <v>0</v>
      </c>
      <c r="CF37" s="141">
        <f t="shared" si="185"/>
        <v>0</v>
      </c>
      <c r="CG37" s="151">
        <f>COUNTIFS(CH$10:CH$29,"&lt;&gt;",$G$10:$G$29,$F$37,$F$10:$F$29,$G37)</f>
        <v>0</v>
      </c>
      <c r="CH37" s="313">
        <f t="shared" ref="CH37:CL40" si="186">SUMIFS(CH$10:CH$29,$G$10:$G$29,$F$37,$F$10:$F$29,$G37)</f>
        <v>0</v>
      </c>
      <c r="CI37" s="314">
        <f t="shared" si="186"/>
        <v>0</v>
      </c>
      <c r="CJ37" s="141">
        <f t="shared" si="186"/>
        <v>0</v>
      </c>
      <c r="CK37" s="141">
        <f t="shared" si="186"/>
        <v>0</v>
      </c>
      <c r="CL37" s="141">
        <f t="shared" si="186"/>
        <v>0</v>
      </c>
      <c r="CM37" s="151">
        <f>COUNTIFS(CN$10:CN$29,"&lt;&gt;",$G$10:$G$29,$F$37,$F$10:$F$29,$G37)</f>
        <v>0</v>
      </c>
      <c r="CN37" s="313">
        <f t="shared" ref="CN37:CR40" si="187">SUMIFS(CN$10:CN$29,$G$10:$G$29,$F$37,$F$10:$F$29,$G37)</f>
        <v>0</v>
      </c>
      <c r="CO37" s="314">
        <f t="shared" si="187"/>
        <v>0</v>
      </c>
      <c r="CP37" s="141">
        <f t="shared" si="187"/>
        <v>0</v>
      </c>
      <c r="CQ37" s="141">
        <f t="shared" si="187"/>
        <v>0</v>
      </c>
      <c r="CR37" s="141">
        <f t="shared" si="187"/>
        <v>0</v>
      </c>
      <c r="CS37" s="151">
        <f>COUNTIFS(CT$10:CT$29,"&lt;&gt;",$G$10:$G$29,$F$37,$F$10:$F$29,$G37)</f>
        <v>0</v>
      </c>
      <c r="CT37" s="313">
        <f t="shared" ref="CT37:CX40" si="188">SUMIFS(CT$10:CT$29,$G$10:$G$29,$F$37,$F$10:$F$29,$G37)</f>
        <v>0</v>
      </c>
      <c r="CU37" s="314">
        <f t="shared" si="188"/>
        <v>0</v>
      </c>
      <c r="CV37" s="141">
        <f t="shared" si="188"/>
        <v>0</v>
      </c>
      <c r="CW37" s="141">
        <f t="shared" si="188"/>
        <v>0</v>
      </c>
      <c r="CX37" s="152">
        <f t="shared" si="188"/>
        <v>0</v>
      </c>
      <c r="CY37" s="339">
        <f t="shared" si="177"/>
        <v>0</v>
      </c>
      <c r="CZ37" s="355">
        <f t="shared" si="178"/>
        <v>0</v>
      </c>
      <c r="DA37" s="347">
        <f t="shared" si="178"/>
        <v>0</v>
      </c>
      <c r="DB37" s="334"/>
      <c r="DC37" s="334"/>
    </row>
    <row r="38" spans="1:107" ht="19.5" customHeight="1" x14ac:dyDescent="0.55000000000000004">
      <c r="A38" s="5"/>
      <c r="B38" s="5"/>
      <c r="C38" s="5"/>
      <c r="D38" s="5"/>
      <c r="F38" s="400"/>
      <c r="G38" s="154" t="s">
        <v>98</v>
      </c>
      <c r="H38" s="155">
        <f>'[1]単価(最初に入力）'!$N$21</f>
        <v>29.9</v>
      </c>
      <c r="I38" s="45">
        <f>SUMIFS($I$10:$I$19,$G$10:$G$19,$F$37,$F$10:$F$19,$G$33)</f>
        <v>0</v>
      </c>
      <c r="J38" s="51">
        <f>SUMIFS($J$10:$J$19,$G$10:$G$19,$F$37,$F$10:$F$19,$G$33)</f>
        <v>0</v>
      </c>
      <c r="K38" s="143"/>
      <c r="L38" s="5"/>
      <c r="M38" s="5"/>
      <c r="N38" s="16"/>
      <c r="O38" s="5"/>
      <c r="P38" s="5"/>
      <c r="Q38" s="5"/>
      <c r="R38" s="5"/>
      <c r="S38" s="5"/>
      <c r="T38" s="5"/>
      <c r="U38" s="5"/>
      <c r="V38" s="5"/>
      <c r="W38" s="5"/>
      <c r="X38" s="5"/>
      <c r="Y38" s="5"/>
      <c r="Z38" s="5"/>
      <c r="AA38" s="5"/>
      <c r="AB38" s="5"/>
      <c r="AC38" s="5"/>
      <c r="AD38" s="5"/>
      <c r="AE38" s="5"/>
      <c r="AF38" s="5"/>
      <c r="AG38" s="5"/>
      <c r="AH38" s="167"/>
      <c r="AI38" s="167"/>
      <c r="AJ38" s="167"/>
      <c r="AK38" s="167"/>
      <c r="AL38" s="167"/>
      <c r="AM38" s="167"/>
      <c r="AN38" s="167"/>
      <c r="AO38" s="167"/>
      <c r="AP38" s="167"/>
      <c r="AQ38" s="167"/>
      <c r="AR38" s="167"/>
      <c r="AS38" s="167"/>
      <c r="AT38" s="167"/>
      <c r="AU38" s="400"/>
      <c r="AV38" s="154" t="s">
        <v>98</v>
      </c>
      <c r="AW38" s="160">
        <f>COUNTIFS(AX$10:AX$29,"&lt;&gt;",$G$10:$G$29,$F$37,$F$10:$F$29,$G38)</f>
        <v>0</v>
      </c>
      <c r="AX38" s="315">
        <f t="shared" si="180"/>
        <v>0</v>
      </c>
      <c r="AY38" s="316">
        <f t="shared" si="180"/>
        <v>0</v>
      </c>
      <c r="AZ38" s="45">
        <f t="shared" si="180"/>
        <v>0</v>
      </c>
      <c r="BA38" s="45">
        <f t="shared" si="180"/>
        <v>0</v>
      </c>
      <c r="BB38" s="45">
        <f t="shared" si="180"/>
        <v>0</v>
      </c>
      <c r="BC38" s="160">
        <f>COUNTIFS(BD$10:BD$29,"&lt;&gt;",$G$10:$G$29,$F$37,$F$10:$F$29,$G38)</f>
        <v>0</v>
      </c>
      <c r="BD38" s="315">
        <f t="shared" si="181"/>
        <v>0</v>
      </c>
      <c r="BE38" s="316">
        <f t="shared" si="181"/>
        <v>0</v>
      </c>
      <c r="BF38" s="45">
        <f t="shared" si="181"/>
        <v>0</v>
      </c>
      <c r="BG38" s="45">
        <f t="shared" si="181"/>
        <v>0</v>
      </c>
      <c r="BH38" s="45">
        <f t="shared" si="181"/>
        <v>0</v>
      </c>
      <c r="BI38" s="160">
        <f>COUNTIFS(BJ$10:BJ$29,"&lt;&gt;",$G$10:$G$29,$F$37,$F$10:$F$29,$G38)</f>
        <v>0</v>
      </c>
      <c r="BJ38" s="315">
        <f t="shared" si="182"/>
        <v>0</v>
      </c>
      <c r="BK38" s="316">
        <f t="shared" si="182"/>
        <v>0</v>
      </c>
      <c r="BL38" s="45">
        <f t="shared" si="182"/>
        <v>0</v>
      </c>
      <c r="BM38" s="45">
        <f t="shared" si="182"/>
        <v>0</v>
      </c>
      <c r="BN38" s="45">
        <f t="shared" si="182"/>
        <v>0</v>
      </c>
      <c r="BO38" s="160">
        <f>COUNTIFS(BP$10:BP$29,"&lt;&gt;",$G$10:$G$29,$F$37,$F$10:$F$29,$G38)</f>
        <v>0</v>
      </c>
      <c r="BP38" s="315">
        <f t="shared" si="183"/>
        <v>0</v>
      </c>
      <c r="BQ38" s="316">
        <f t="shared" si="183"/>
        <v>0</v>
      </c>
      <c r="BR38" s="45">
        <f t="shared" si="183"/>
        <v>0</v>
      </c>
      <c r="BS38" s="45">
        <f t="shared" si="183"/>
        <v>0</v>
      </c>
      <c r="BT38" s="45">
        <f t="shared" si="183"/>
        <v>0</v>
      </c>
      <c r="BU38" s="160">
        <f>COUNTIFS(BV$10:BV$29,"&lt;&gt;",$G$10:$G$29,$F$37,$F$10:$F$29,$G38)</f>
        <v>0</v>
      </c>
      <c r="BV38" s="315">
        <f t="shared" si="184"/>
        <v>0</v>
      </c>
      <c r="BW38" s="316">
        <f t="shared" si="184"/>
        <v>0</v>
      </c>
      <c r="BX38" s="45">
        <f t="shared" si="184"/>
        <v>0</v>
      </c>
      <c r="BY38" s="45">
        <f t="shared" si="184"/>
        <v>0</v>
      </c>
      <c r="BZ38" s="45">
        <f t="shared" si="184"/>
        <v>0</v>
      </c>
      <c r="CA38" s="160">
        <f>COUNTIFS(CB$10:CB$29,"&lt;&gt;",$G$10:$G$29,$F$37,$F$10:$F$29,$G38)</f>
        <v>0</v>
      </c>
      <c r="CB38" s="315">
        <f t="shared" si="185"/>
        <v>0</v>
      </c>
      <c r="CC38" s="316">
        <f t="shared" si="185"/>
        <v>0</v>
      </c>
      <c r="CD38" s="45">
        <f t="shared" si="185"/>
        <v>0</v>
      </c>
      <c r="CE38" s="45">
        <f t="shared" si="185"/>
        <v>0</v>
      </c>
      <c r="CF38" s="45">
        <f t="shared" si="185"/>
        <v>0</v>
      </c>
      <c r="CG38" s="160">
        <f>COUNTIFS(CH$10:CH$29,"&lt;&gt;",$G$10:$G$29,$F$37,$F$10:$F$29,$G38)</f>
        <v>0</v>
      </c>
      <c r="CH38" s="315">
        <f t="shared" si="186"/>
        <v>0</v>
      </c>
      <c r="CI38" s="316">
        <f t="shared" si="186"/>
        <v>0</v>
      </c>
      <c r="CJ38" s="45">
        <f t="shared" si="186"/>
        <v>0</v>
      </c>
      <c r="CK38" s="45">
        <f t="shared" si="186"/>
        <v>0</v>
      </c>
      <c r="CL38" s="45">
        <f t="shared" si="186"/>
        <v>0</v>
      </c>
      <c r="CM38" s="160">
        <f>COUNTIFS(CN$10:CN$29,"&lt;&gt;",$G$10:$G$29,$F$37,$F$10:$F$29,$G38)</f>
        <v>0</v>
      </c>
      <c r="CN38" s="315">
        <f t="shared" si="187"/>
        <v>0</v>
      </c>
      <c r="CO38" s="316">
        <f t="shared" si="187"/>
        <v>0</v>
      </c>
      <c r="CP38" s="45">
        <f t="shared" si="187"/>
        <v>0</v>
      </c>
      <c r="CQ38" s="45">
        <f t="shared" si="187"/>
        <v>0</v>
      </c>
      <c r="CR38" s="45">
        <f t="shared" si="187"/>
        <v>0</v>
      </c>
      <c r="CS38" s="160">
        <f>COUNTIFS(CT$10:CT$29,"&lt;&gt;",$G$10:$G$29,$F$37,$F$10:$F$29,$G38)</f>
        <v>0</v>
      </c>
      <c r="CT38" s="315">
        <f t="shared" si="188"/>
        <v>0</v>
      </c>
      <c r="CU38" s="316">
        <f t="shared" si="188"/>
        <v>0</v>
      </c>
      <c r="CV38" s="45">
        <f t="shared" si="188"/>
        <v>0</v>
      </c>
      <c r="CW38" s="45">
        <f t="shared" si="188"/>
        <v>0</v>
      </c>
      <c r="CX38" s="161">
        <f t="shared" si="188"/>
        <v>0</v>
      </c>
      <c r="CY38" s="337">
        <f t="shared" si="177"/>
        <v>0</v>
      </c>
      <c r="CZ38" s="353">
        <f t="shared" si="178"/>
        <v>0</v>
      </c>
      <c r="DA38" s="345">
        <f t="shared" si="178"/>
        <v>0</v>
      </c>
      <c r="DB38" s="334"/>
      <c r="DC38" s="334"/>
    </row>
    <row r="39" spans="1:107" ht="19.5" customHeight="1" x14ac:dyDescent="0.55000000000000004">
      <c r="A39" s="5"/>
      <c r="B39" s="5"/>
      <c r="C39" s="5"/>
      <c r="D39" s="5"/>
      <c r="F39" s="400"/>
      <c r="G39" s="154" t="s">
        <v>80</v>
      </c>
      <c r="H39" s="155">
        <f>'[1]単価(最初に入力）'!$N$22</f>
        <v>49.9</v>
      </c>
      <c r="I39" s="45">
        <f>SUMIFS($I$10:$I$19,$G$10:$G$19,$F$37,$F$10:$F$19,$G$34)</f>
        <v>0</v>
      </c>
      <c r="J39" s="51">
        <f>SUMIFS($J$10:$J$19,$G$10:$G$19,$F$37,$F$10:$F$19,$G$34)</f>
        <v>0</v>
      </c>
      <c r="K39" s="143"/>
      <c r="L39" s="5"/>
      <c r="M39" s="5"/>
      <c r="N39" s="16"/>
      <c r="O39" s="5"/>
      <c r="P39" s="5"/>
      <c r="Q39" s="5"/>
      <c r="R39" s="5"/>
      <c r="S39" s="5"/>
      <c r="T39" s="5"/>
      <c r="U39" s="123"/>
      <c r="V39" s="5"/>
      <c r="W39" s="5"/>
      <c r="X39" s="5"/>
      <c r="Y39" s="5"/>
      <c r="Z39" s="5"/>
      <c r="AA39" s="5"/>
      <c r="AB39" s="5"/>
      <c r="AC39" s="5"/>
      <c r="AD39" s="5"/>
      <c r="AE39" s="5"/>
      <c r="AF39" s="5"/>
      <c r="AG39" s="5"/>
      <c r="AH39" s="181"/>
      <c r="AI39" s="181"/>
      <c r="AJ39" s="181"/>
      <c r="AK39" s="181"/>
      <c r="AL39" s="181"/>
      <c r="AM39" s="181"/>
      <c r="AN39" s="181"/>
      <c r="AO39" s="181"/>
      <c r="AP39" s="181"/>
      <c r="AQ39" s="181"/>
      <c r="AR39" s="181"/>
      <c r="AS39" s="181"/>
      <c r="AT39" s="181"/>
      <c r="AU39" s="400"/>
      <c r="AV39" s="154" t="s">
        <v>80</v>
      </c>
      <c r="AW39" s="160">
        <f>COUNTIFS(AX$10:AX$29,"&lt;&gt;",$G$10:$G$29,$F$37,$F$10:$F$29,$G39)</f>
        <v>0</v>
      </c>
      <c r="AX39" s="315">
        <f t="shared" si="180"/>
        <v>0</v>
      </c>
      <c r="AY39" s="316">
        <f t="shared" si="180"/>
        <v>0</v>
      </c>
      <c r="AZ39" s="45">
        <f t="shared" si="180"/>
        <v>0</v>
      </c>
      <c r="BA39" s="45">
        <f t="shared" si="180"/>
        <v>0</v>
      </c>
      <c r="BB39" s="45">
        <f t="shared" si="180"/>
        <v>0</v>
      </c>
      <c r="BC39" s="160">
        <f>COUNTIFS(BD$10:BD$29,"&lt;&gt;",$G$10:$G$29,$F$37,$F$10:$F$29,$G39)</f>
        <v>0</v>
      </c>
      <c r="BD39" s="315">
        <f t="shared" si="181"/>
        <v>0</v>
      </c>
      <c r="BE39" s="316">
        <f t="shared" si="181"/>
        <v>0</v>
      </c>
      <c r="BF39" s="45">
        <f t="shared" si="181"/>
        <v>0</v>
      </c>
      <c r="BG39" s="45">
        <f t="shared" si="181"/>
        <v>0</v>
      </c>
      <c r="BH39" s="45">
        <f t="shared" si="181"/>
        <v>0</v>
      </c>
      <c r="BI39" s="160">
        <f>COUNTIFS(BJ$10:BJ$29,"&lt;&gt;",$G$10:$G$29,$F$37,$F$10:$F$29,$G39)</f>
        <v>0</v>
      </c>
      <c r="BJ39" s="315">
        <f t="shared" si="182"/>
        <v>0</v>
      </c>
      <c r="BK39" s="316">
        <f t="shared" si="182"/>
        <v>0</v>
      </c>
      <c r="BL39" s="45">
        <f t="shared" si="182"/>
        <v>0</v>
      </c>
      <c r="BM39" s="45">
        <f t="shared" si="182"/>
        <v>0</v>
      </c>
      <c r="BN39" s="45">
        <f t="shared" si="182"/>
        <v>0</v>
      </c>
      <c r="BO39" s="160">
        <f>COUNTIFS(BP$10:BP$29,"&lt;&gt;",$G$10:$G$29,$F$37,$F$10:$F$29,$G39)</f>
        <v>0</v>
      </c>
      <c r="BP39" s="315">
        <f t="shared" si="183"/>
        <v>0</v>
      </c>
      <c r="BQ39" s="316">
        <f t="shared" si="183"/>
        <v>0</v>
      </c>
      <c r="BR39" s="45">
        <f t="shared" si="183"/>
        <v>0</v>
      </c>
      <c r="BS39" s="45">
        <f t="shared" si="183"/>
        <v>0</v>
      </c>
      <c r="BT39" s="45">
        <f t="shared" si="183"/>
        <v>0</v>
      </c>
      <c r="BU39" s="160">
        <f>COUNTIFS(BV$10:BV$29,"&lt;&gt;",$G$10:$G$29,$F$37,$F$10:$F$29,$G39)</f>
        <v>0</v>
      </c>
      <c r="BV39" s="315">
        <f t="shared" si="184"/>
        <v>0</v>
      </c>
      <c r="BW39" s="316">
        <f t="shared" si="184"/>
        <v>0</v>
      </c>
      <c r="BX39" s="45">
        <f t="shared" si="184"/>
        <v>0</v>
      </c>
      <c r="BY39" s="45">
        <f t="shared" si="184"/>
        <v>0</v>
      </c>
      <c r="BZ39" s="45">
        <f t="shared" si="184"/>
        <v>0</v>
      </c>
      <c r="CA39" s="160">
        <f>COUNTIFS(CB$10:CB$29,"&lt;&gt;",$G$10:$G$29,$F$37,$F$10:$F$29,$G39)</f>
        <v>0</v>
      </c>
      <c r="CB39" s="315">
        <f t="shared" si="185"/>
        <v>0</v>
      </c>
      <c r="CC39" s="316">
        <f t="shared" si="185"/>
        <v>0</v>
      </c>
      <c r="CD39" s="45">
        <f t="shared" si="185"/>
        <v>0</v>
      </c>
      <c r="CE39" s="45">
        <f t="shared" si="185"/>
        <v>0</v>
      </c>
      <c r="CF39" s="45">
        <f t="shared" si="185"/>
        <v>0</v>
      </c>
      <c r="CG39" s="160">
        <f>COUNTIFS(CH$10:CH$29,"&lt;&gt;",$G$10:$G$29,$F$37,$F$10:$F$29,$G39)</f>
        <v>0</v>
      </c>
      <c r="CH39" s="315">
        <f t="shared" si="186"/>
        <v>0</v>
      </c>
      <c r="CI39" s="316">
        <f t="shared" si="186"/>
        <v>0</v>
      </c>
      <c r="CJ39" s="45">
        <f t="shared" si="186"/>
        <v>0</v>
      </c>
      <c r="CK39" s="45">
        <f t="shared" si="186"/>
        <v>0</v>
      </c>
      <c r="CL39" s="45">
        <f t="shared" si="186"/>
        <v>0</v>
      </c>
      <c r="CM39" s="160">
        <f>COUNTIFS(CN$10:CN$29,"&lt;&gt;",$G$10:$G$29,$F$37,$F$10:$F$29,$G39)</f>
        <v>0</v>
      </c>
      <c r="CN39" s="315">
        <f t="shared" si="187"/>
        <v>0</v>
      </c>
      <c r="CO39" s="316">
        <f t="shared" si="187"/>
        <v>0</v>
      </c>
      <c r="CP39" s="45">
        <f t="shared" si="187"/>
        <v>0</v>
      </c>
      <c r="CQ39" s="45">
        <f t="shared" si="187"/>
        <v>0</v>
      </c>
      <c r="CR39" s="45">
        <f t="shared" si="187"/>
        <v>0</v>
      </c>
      <c r="CS39" s="160">
        <f>COUNTIFS(CT$10:CT$29,"&lt;&gt;",$G$10:$G$29,$F$37,$F$10:$F$29,$G39)</f>
        <v>0</v>
      </c>
      <c r="CT39" s="315">
        <f t="shared" si="188"/>
        <v>0</v>
      </c>
      <c r="CU39" s="316">
        <f t="shared" si="188"/>
        <v>0</v>
      </c>
      <c r="CV39" s="45">
        <f t="shared" si="188"/>
        <v>0</v>
      </c>
      <c r="CW39" s="45">
        <f t="shared" si="188"/>
        <v>0</v>
      </c>
      <c r="CX39" s="161">
        <f t="shared" si="188"/>
        <v>0</v>
      </c>
      <c r="CY39" s="337">
        <f t="shared" si="177"/>
        <v>0</v>
      </c>
      <c r="CZ39" s="353">
        <f t="shared" si="178"/>
        <v>0</v>
      </c>
      <c r="DA39" s="345">
        <f t="shared" si="178"/>
        <v>0</v>
      </c>
      <c r="DB39" s="334"/>
      <c r="DC39" s="334"/>
    </row>
    <row r="40" spans="1:107" ht="19.5" customHeight="1" x14ac:dyDescent="0.55000000000000004">
      <c r="A40" s="5"/>
      <c r="B40" s="5"/>
      <c r="C40" s="5"/>
      <c r="D40" s="5"/>
      <c r="F40" s="400"/>
      <c r="G40" s="154" t="s">
        <v>100</v>
      </c>
      <c r="H40" s="11">
        <f>'[1]単価(最初に入力）'!$N$23</f>
        <v>69.8</v>
      </c>
      <c r="I40" s="45">
        <f>SUMIFS($J$10:$J$19,$G$10:$G$19,$F$37,$F$10:$F$19,$G$35)</f>
        <v>0</v>
      </c>
      <c r="J40" s="51">
        <f>SUMIFS($J$10:$J$19,$G$10:$G$19,$F$37,$F$10:$F$19,$G$35)</f>
        <v>0</v>
      </c>
      <c r="K40" s="143"/>
      <c r="L40" s="5"/>
      <c r="M40" s="5"/>
      <c r="N40" s="16"/>
      <c r="O40" s="5"/>
      <c r="P40" s="5"/>
      <c r="Q40" s="5"/>
      <c r="R40" s="5"/>
      <c r="S40" s="5"/>
      <c r="T40" s="5"/>
      <c r="U40" s="5"/>
      <c r="V40" s="5"/>
      <c r="W40" s="5"/>
      <c r="X40" s="5"/>
      <c r="Y40" s="5"/>
      <c r="Z40" s="5"/>
      <c r="AA40" s="5"/>
      <c r="AB40" s="5"/>
      <c r="AC40" s="5"/>
      <c r="AD40" s="5"/>
      <c r="AE40" s="5"/>
      <c r="AF40" s="5"/>
      <c r="AG40" s="5"/>
      <c r="AH40" s="167"/>
      <c r="AI40" s="167"/>
      <c r="AJ40" s="167"/>
      <c r="AK40" s="167"/>
      <c r="AL40" s="167"/>
      <c r="AM40" s="167"/>
      <c r="AN40" s="167"/>
      <c r="AO40" s="167"/>
      <c r="AP40" s="167"/>
      <c r="AQ40" s="167"/>
      <c r="AR40" s="167"/>
      <c r="AS40" s="167"/>
      <c r="AT40" s="167"/>
      <c r="AU40" s="400"/>
      <c r="AV40" s="154" t="s">
        <v>100</v>
      </c>
      <c r="AW40" s="160">
        <f>COUNTIFS(AX$10:AX$29,"&lt;&gt;",$G$10:$G$29,$F$37,$F$10:$F$29,$G40)</f>
        <v>0</v>
      </c>
      <c r="AX40" s="315">
        <f t="shared" si="180"/>
        <v>0</v>
      </c>
      <c r="AY40" s="316">
        <f t="shared" si="180"/>
        <v>0</v>
      </c>
      <c r="AZ40" s="45">
        <f t="shared" si="180"/>
        <v>0</v>
      </c>
      <c r="BA40" s="45">
        <f t="shared" si="180"/>
        <v>0</v>
      </c>
      <c r="BB40" s="45">
        <f t="shared" si="180"/>
        <v>0</v>
      </c>
      <c r="BC40" s="160">
        <f>COUNTIFS(BD$10:BD$29,"&lt;&gt;",$G$10:$G$29,$F$37,$F$10:$F$29,$G40)</f>
        <v>0</v>
      </c>
      <c r="BD40" s="315">
        <f t="shared" si="181"/>
        <v>0</v>
      </c>
      <c r="BE40" s="316">
        <f t="shared" si="181"/>
        <v>0</v>
      </c>
      <c r="BF40" s="45">
        <f t="shared" si="181"/>
        <v>0</v>
      </c>
      <c r="BG40" s="45">
        <f t="shared" si="181"/>
        <v>0</v>
      </c>
      <c r="BH40" s="45">
        <f t="shared" si="181"/>
        <v>0</v>
      </c>
      <c r="BI40" s="160">
        <f>COUNTIFS(BJ$10:BJ$29,"&lt;&gt;",$G$10:$G$29,$F$37,$F$10:$F$29,$G40)</f>
        <v>0</v>
      </c>
      <c r="BJ40" s="315">
        <f t="shared" si="182"/>
        <v>0</v>
      </c>
      <c r="BK40" s="316">
        <f t="shared" si="182"/>
        <v>0</v>
      </c>
      <c r="BL40" s="45">
        <f t="shared" si="182"/>
        <v>0</v>
      </c>
      <c r="BM40" s="45">
        <f t="shared" si="182"/>
        <v>0</v>
      </c>
      <c r="BN40" s="45">
        <f t="shared" si="182"/>
        <v>0</v>
      </c>
      <c r="BO40" s="160">
        <f>COUNTIFS(BP$10:BP$29,"&lt;&gt;",$G$10:$G$29,$F$37,$F$10:$F$29,$G40)</f>
        <v>0</v>
      </c>
      <c r="BP40" s="315">
        <f t="shared" si="183"/>
        <v>0</v>
      </c>
      <c r="BQ40" s="316">
        <f t="shared" si="183"/>
        <v>0</v>
      </c>
      <c r="BR40" s="45">
        <f t="shared" si="183"/>
        <v>0</v>
      </c>
      <c r="BS40" s="45">
        <f t="shared" si="183"/>
        <v>0</v>
      </c>
      <c r="BT40" s="45">
        <f t="shared" si="183"/>
        <v>0</v>
      </c>
      <c r="BU40" s="160">
        <f>COUNTIFS(BV$10:BV$29,"&lt;&gt;",$G$10:$G$29,$F$37,$F$10:$F$29,$G40)</f>
        <v>0</v>
      </c>
      <c r="BV40" s="315">
        <f t="shared" si="184"/>
        <v>0</v>
      </c>
      <c r="BW40" s="316">
        <f t="shared" si="184"/>
        <v>0</v>
      </c>
      <c r="BX40" s="45">
        <f t="shared" si="184"/>
        <v>0</v>
      </c>
      <c r="BY40" s="45">
        <f t="shared" si="184"/>
        <v>0</v>
      </c>
      <c r="BZ40" s="45">
        <f t="shared" si="184"/>
        <v>0</v>
      </c>
      <c r="CA40" s="160">
        <f>COUNTIFS(CB$10:CB$29,"&lt;&gt;",$G$10:$G$29,$F$37,$F$10:$F$29,$G40)</f>
        <v>0</v>
      </c>
      <c r="CB40" s="315">
        <f t="shared" si="185"/>
        <v>0</v>
      </c>
      <c r="CC40" s="316">
        <f t="shared" si="185"/>
        <v>0</v>
      </c>
      <c r="CD40" s="45">
        <f t="shared" si="185"/>
        <v>0</v>
      </c>
      <c r="CE40" s="45">
        <f t="shared" si="185"/>
        <v>0</v>
      </c>
      <c r="CF40" s="45">
        <f t="shared" si="185"/>
        <v>0</v>
      </c>
      <c r="CG40" s="160">
        <f>COUNTIFS(CH$10:CH$29,"&lt;&gt;",$G$10:$G$29,$F$37,$F$10:$F$29,$G40)</f>
        <v>0</v>
      </c>
      <c r="CH40" s="315">
        <f t="shared" si="186"/>
        <v>0</v>
      </c>
      <c r="CI40" s="316">
        <f t="shared" si="186"/>
        <v>0</v>
      </c>
      <c r="CJ40" s="45">
        <f t="shared" si="186"/>
        <v>0</v>
      </c>
      <c r="CK40" s="45">
        <f t="shared" si="186"/>
        <v>0</v>
      </c>
      <c r="CL40" s="45">
        <f t="shared" si="186"/>
        <v>0</v>
      </c>
      <c r="CM40" s="160">
        <f>COUNTIFS(CN$10:CN$29,"&lt;&gt;",$G$10:$G$29,$F$37,$F$10:$F$29,$G40)</f>
        <v>0</v>
      </c>
      <c r="CN40" s="315">
        <f t="shared" si="187"/>
        <v>0</v>
      </c>
      <c r="CO40" s="316">
        <f t="shared" si="187"/>
        <v>0</v>
      </c>
      <c r="CP40" s="45">
        <f t="shared" si="187"/>
        <v>0</v>
      </c>
      <c r="CQ40" s="45">
        <f t="shared" si="187"/>
        <v>0</v>
      </c>
      <c r="CR40" s="45">
        <f t="shared" si="187"/>
        <v>0</v>
      </c>
      <c r="CS40" s="160">
        <f>COUNTIFS(CT$10:CT$29,"&lt;&gt;",$G$10:$G$29,$F$37,$F$10:$F$29,$G40)</f>
        <v>0</v>
      </c>
      <c r="CT40" s="315">
        <f t="shared" si="188"/>
        <v>0</v>
      </c>
      <c r="CU40" s="316">
        <f t="shared" si="188"/>
        <v>0</v>
      </c>
      <c r="CV40" s="45">
        <f t="shared" si="188"/>
        <v>0</v>
      </c>
      <c r="CW40" s="45">
        <f t="shared" si="188"/>
        <v>0</v>
      </c>
      <c r="CX40" s="161">
        <f t="shared" si="188"/>
        <v>0</v>
      </c>
      <c r="CY40" s="337">
        <f t="shared" si="177"/>
        <v>0</v>
      </c>
      <c r="CZ40" s="353">
        <f t="shared" si="178"/>
        <v>0</v>
      </c>
      <c r="DA40" s="345">
        <f t="shared" si="178"/>
        <v>0</v>
      </c>
      <c r="DB40" s="334"/>
      <c r="DC40" s="334"/>
    </row>
    <row r="41" spans="1:107" ht="19.5" customHeight="1" thickBot="1" x14ac:dyDescent="0.6">
      <c r="A41" s="5"/>
      <c r="B41" s="9"/>
      <c r="C41" s="9"/>
      <c r="D41" s="5"/>
      <c r="F41" s="401"/>
      <c r="G41" s="168" t="s">
        <v>101</v>
      </c>
      <c r="H41" s="168"/>
      <c r="I41" s="169">
        <f>SUM(I37:I40)</f>
        <v>0</v>
      </c>
      <c r="J41" s="170">
        <f>SUM(J37:J40)</f>
        <v>0</v>
      </c>
      <c r="K41" s="171"/>
      <c r="L41" s="182"/>
      <c r="M41" s="5"/>
      <c r="N41" s="16"/>
      <c r="O41" s="5"/>
      <c r="P41" s="5"/>
      <c r="Q41" s="5"/>
      <c r="R41" s="5"/>
      <c r="S41" s="5"/>
      <c r="T41" s="5"/>
      <c r="U41" s="5"/>
      <c r="V41" s="5"/>
      <c r="W41" s="5"/>
      <c r="X41" s="5"/>
      <c r="Y41" s="5"/>
      <c r="Z41" s="5"/>
      <c r="AA41" s="5"/>
      <c r="AB41" s="5"/>
      <c r="AC41" s="5"/>
      <c r="AD41" s="5"/>
      <c r="AE41" s="5"/>
      <c r="AF41" s="5"/>
      <c r="AG41" s="5"/>
      <c r="AH41" s="167"/>
      <c r="AI41" s="167"/>
      <c r="AJ41" s="167"/>
      <c r="AK41" s="167"/>
      <c r="AL41" s="167"/>
      <c r="AM41" s="167"/>
      <c r="AN41" s="167"/>
      <c r="AO41" s="167"/>
      <c r="AP41" s="167"/>
      <c r="AQ41" s="167"/>
      <c r="AR41" s="167"/>
      <c r="AS41" s="167"/>
      <c r="AT41" s="167"/>
      <c r="AU41" s="401"/>
      <c r="AV41" s="168" t="s">
        <v>101</v>
      </c>
      <c r="AW41" s="183">
        <f t="shared" ref="AW41:CX41" si="189">SUM(AW37:AW40)</f>
        <v>0</v>
      </c>
      <c r="AX41" s="317">
        <f t="shared" si="189"/>
        <v>0</v>
      </c>
      <c r="AY41" s="318">
        <f t="shared" si="189"/>
        <v>0</v>
      </c>
      <c r="AZ41" s="176">
        <f t="shared" si="189"/>
        <v>0</v>
      </c>
      <c r="BA41" s="176">
        <f t="shared" si="189"/>
        <v>0</v>
      </c>
      <c r="BB41" s="176">
        <f t="shared" si="189"/>
        <v>0</v>
      </c>
      <c r="BC41" s="183">
        <f t="shared" si="189"/>
        <v>0</v>
      </c>
      <c r="BD41" s="317">
        <f t="shared" si="189"/>
        <v>0</v>
      </c>
      <c r="BE41" s="318">
        <f t="shared" si="189"/>
        <v>0</v>
      </c>
      <c r="BF41" s="176">
        <f t="shared" si="189"/>
        <v>0</v>
      </c>
      <c r="BG41" s="176">
        <f t="shared" si="189"/>
        <v>0</v>
      </c>
      <c r="BH41" s="176">
        <f t="shared" si="189"/>
        <v>0</v>
      </c>
      <c r="BI41" s="183">
        <f t="shared" si="189"/>
        <v>0</v>
      </c>
      <c r="BJ41" s="317">
        <f t="shared" si="189"/>
        <v>0</v>
      </c>
      <c r="BK41" s="318">
        <f t="shared" si="189"/>
        <v>0</v>
      </c>
      <c r="BL41" s="176">
        <f t="shared" si="189"/>
        <v>0</v>
      </c>
      <c r="BM41" s="176">
        <f t="shared" si="189"/>
        <v>0</v>
      </c>
      <c r="BN41" s="176">
        <f t="shared" si="189"/>
        <v>0</v>
      </c>
      <c r="BO41" s="183">
        <f t="shared" si="189"/>
        <v>0</v>
      </c>
      <c r="BP41" s="317">
        <f t="shared" si="189"/>
        <v>0</v>
      </c>
      <c r="BQ41" s="318">
        <f t="shared" si="189"/>
        <v>0</v>
      </c>
      <c r="BR41" s="176">
        <f t="shared" si="189"/>
        <v>0</v>
      </c>
      <c r="BS41" s="176">
        <f t="shared" si="189"/>
        <v>0</v>
      </c>
      <c r="BT41" s="176">
        <f t="shared" si="189"/>
        <v>0</v>
      </c>
      <c r="BU41" s="183">
        <f t="shared" si="189"/>
        <v>0</v>
      </c>
      <c r="BV41" s="317">
        <f t="shared" si="189"/>
        <v>0</v>
      </c>
      <c r="BW41" s="318">
        <f t="shared" si="189"/>
        <v>0</v>
      </c>
      <c r="BX41" s="176">
        <f t="shared" si="189"/>
        <v>0</v>
      </c>
      <c r="BY41" s="176">
        <f t="shared" si="189"/>
        <v>0</v>
      </c>
      <c r="BZ41" s="176">
        <f t="shared" si="189"/>
        <v>0</v>
      </c>
      <c r="CA41" s="183">
        <f t="shared" si="189"/>
        <v>0</v>
      </c>
      <c r="CB41" s="317">
        <f t="shared" si="189"/>
        <v>0</v>
      </c>
      <c r="CC41" s="318">
        <f t="shared" si="189"/>
        <v>0</v>
      </c>
      <c r="CD41" s="176">
        <f t="shared" si="189"/>
        <v>0</v>
      </c>
      <c r="CE41" s="176">
        <f t="shared" si="189"/>
        <v>0</v>
      </c>
      <c r="CF41" s="176">
        <f t="shared" si="189"/>
        <v>0</v>
      </c>
      <c r="CG41" s="183">
        <f t="shared" si="189"/>
        <v>0</v>
      </c>
      <c r="CH41" s="317">
        <f t="shared" si="189"/>
        <v>0</v>
      </c>
      <c r="CI41" s="318">
        <f t="shared" si="189"/>
        <v>0</v>
      </c>
      <c r="CJ41" s="176">
        <f t="shared" si="189"/>
        <v>0</v>
      </c>
      <c r="CK41" s="176">
        <f t="shared" si="189"/>
        <v>0</v>
      </c>
      <c r="CL41" s="176">
        <f t="shared" si="189"/>
        <v>0</v>
      </c>
      <c r="CM41" s="183">
        <f t="shared" si="189"/>
        <v>0</v>
      </c>
      <c r="CN41" s="317">
        <f t="shared" si="189"/>
        <v>0</v>
      </c>
      <c r="CO41" s="318">
        <f t="shared" si="189"/>
        <v>0</v>
      </c>
      <c r="CP41" s="176">
        <f t="shared" si="189"/>
        <v>0</v>
      </c>
      <c r="CQ41" s="176">
        <f t="shared" si="189"/>
        <v>0</v>
      </c>
      <c r="CR41" s="176">
        <f t="shared" si="189"/>
        <v>0</v>
      </c>
      <c r="CS41" s="183">
        <f t="shared" si="189"/>
        <v>0</v>
      </c>
      <c r="CT41" s="317">
        <f t="shared" si="189"/>
        <v>0</v>
      </c>
      <c r="CU41" s="318">
        <f t="shared" si="189"/>
        <v>0</v>
      </c>
      <c r="CV41" s="176">
        <f t="shared" si="189"/>
        <v>0</v>
      </c>
      <c r="CW41" s="176">
        <f t="shared" si="189"/>
        <v>0</v>
      </c>
      <c r="CX41" s="177">
        <f t="shared" si="189"/>
        <v>0</v>
      </c>
      <c r="CY41" s="340">
        <f t="shared" si="177"/>
        <v>0</v>
      </c>
      <c r="CZ41" s="356">
        <f t="shared" si="178"/>
        <v>0</v>
      </c>
      <c r="DA41" s="348">
        <f t="shared" si="178"/>
        <v>0</v>
      </c>
      <c r="DB41" s="334"/>
      <c r="DC41" s="334"/>
    </row>
    <row r="42" spans="1:107" ht="19.5" customHeight="1" x14ac:dyDescent="0.55000000000000004">
      <c r="A42" s="5"/>
      <c r="B42" s="184"/>
      <c r="C42" s="9"/>
      <c r="D42" s="5"/>
      <c r="F42" s="399" t="s">
        <v>13</v>
      </c>
      <c r="G42" s="139">
        <v>1.1499999999999999</v>
      </c>
      <c r="H42" s="140">
        <f>'[1]単価(最初に入力）'!$N$25</f>
        <v>18.600000000000001</v>
      </c>
      <c r="I42" s="141">
        <f>SUMIFS($I$10:$I$19,$G$10:$G$19,$F$42,$F$10:$F$19,$G$32)</f>
        <v>0</v>
      </c>
      <c r="J42" s="142">
        <f>SUMIFS($J$10:$J$19,$G$10:$G$19,$F$42,$F$10:$F$19,$G$32)</f>
        <v>0</v>
      </c>
      <c r="K42" s="143"/>
      <c r="L42" s="5"/>
      <c r="M42" s="5"/>
      <c r="N42" s="16"/>
      <c r="O42" s="5"/>
      <c r="P42" s="5"/>
      <c r="Q42" s="5"/>
      <c r="R42" s="5"/>
      <c r="S42" s="5"/>
      <c r="T42" s="5"/>
      <c r="U42" s="5"/>
      <c r="V42" s="5"/>
      <c r="W42" s="5"/>
      <c r="X42" s="5"/>
      <c r="Y42" s="5"/>
      <c r="Z42" s="5"/>
      <c r="AA42" s="5"/>
      <c r="AB42" s="5"/>
      <c r="AC42" s="5"/>
      <c r="AD42" s="5"/>
      <c r="AE42" s="5"/>
      <c r="AF42" s="5"/>
      <c r="AG42" s="5"/>
      <c r="AH42" s="167"/>
      <c r="AI42" s="167"/>
      <c r="AJ42" s="167"/>
      <c r="AK42" s="167"/>
      <c r="AL42" s="167"/>
      <c r="AM42" s="167"/>
      <c r="AN42" s="167"/>
      <c r="AO42" s="167"/>
      <c r="AP42" s="167"/>
      <c r="AQ42" s="167"/>
      <c r="AR42" s="167"/>
      <c r="AS42" s="167"/>
      <c r="AT42" s="167"/>
      <c r="AU42" s="399" t="s">
        <v>13</v>
      </c>
      <c r="AV42" s="139">
        <v>1.1499999999999999</v>
      </c>
      <c r="AW42" s="185">
        <f>COUNTIFS(AX$10:AX$29,"&lt;&gt;",$G$10:$G$29,$F$42,$F$10:$F$29,$G42)</f>
        <v>0</v>
      </c>
      <c r="AX42" s="319">
        <f t="shared" ref="AX42:BB45" si="190">SUMIFS(AX$10:AX$29,$G$10:$G$29,$F$42,$F$10:$F$29,$G42)</f>
        <v>0</v>
      </c>
      <c r="AY42" s="320">
        <f t="shared" si="190"/>
        <v>0</v>
      </c>
      <c r="AZ42" s="186">
        <f t="shared" si="190"/>
        <v>0</v>
      </c>
      <c r="BA42" s="186">
        <f t="shared" si="190"/>
        <v>0</v>
      </c>
      <c r="BB42" s="186">
        <f t="shared" si="190"/>
        <v>0</v>
      </c>
      <c r="BC42" s="185">
        <f>COUNTIFS(BD$10:BD$29,"&lt;&gt;",$G$10:$G$29,$F$42,$F$10:$F$29,$G42)</f>
        <v>0</v>
      </c>
      <c r="BD42" s="319">
        <f t="shared" ref="BD42:BH45" si="191">SUMIFS(BD$10:BD$29,$G$10:$G$29,$F$42,$F$10:$F$29,$G42)</f>
        <v>0</v>
      </c>
      <c r="BE42" s="320">
        <f t="shared" si="191"/>
        <v>0</v>
      </c>
      <c r="BF42" s="186">
        <f t="shared" si="191"/>
        <v>0</v>
      </c>
      <c r="BG42" s="186">
        <f t="shared" si="191"/>
        <v>0</v>
      </c>
      <c r="BH42" s="186">
        <f t="shared" si="191"/>
        <v>0</v>
      </c>
      <c r="BI42" s="185">
        <f>COUNTIFS(BJ$10:BJ$29,"&lt;&gt;",$G$10:$G$29,$F$42,$F$10:$F$29,$G42)</f>
        <v>0</v>
      </c>
      <c r="BJ42" s="319">
        <f t="shared" ref="BJ42:BN45" si="192">SUMIFS(BJ$10:BJ$29,$G$10:$G$29,$F$42,$F$10:$F$29,$G42)</f>
        <v>0</v>
      </c>
      <c r="BK42" s="320">
        <f t="shared" si="192"/>
        <v>0</v>
      </c>
      <c r="BL42" s="186">
        <f t="shared" si="192"/>
        <v>0</v>
      </c>
      <c r="BM42" s="186">
        <f t="shared" si="192"/>
        <v>0</v>
      </c>
      <c r="BN42" s="186">
        <f t="shared" si="192"/>
        <v>0</v>
      </c>
      <c r="BO42" s="185">
        <f>COUNTIFS(BP$10:BP$29,"&lt;&gt;",$G$10:$G$29,$F$42,$F$10:$F$29,$G42)</f>
        <v>0</v>
      </c>
      <c r="BP42" s="319">
        <f t="shared" ref="BP42:BT45" si="193">SUMIFS(BP$10:BP$29,$G$10:$G$29,$F$42,$F$10:$F$29,$G42)</f>
        <v>0</v>
      </c>
      <c r="BQ42" s="320">
        <f t="shared" si="193"/>
        <v>0</v>
      </c>
      <c r="BR42" s="186">
        <f t="shared" si="193"/>
        <v>0</v>
      </c>
      <c r="BS42" s="186">
        <f t="shared" si="193"/>
        <v>0</v>
      </c>
      <c r="BT42" s="186">
        <f t="shared" si="193"/>
        <v>0</v>
      </c>
      <c r="BU42" s="185">
        <f>COUNTIFS(BV$10:BV$29,"&lt;&gt;",$G$10:$G$29,$F$42,$F$10:$F$29,$G42)</f>
        <v>0</v>
      </c>
      <c r="BV42" s="319">
        <f t="shared" ref="BV42:BZ45" si="194">SUMIFS(BV$10:BV$29,$G$10:$G$29,$F$42,$F$10:$F$29,$G42)</f>
        <v>0</v>
      </c>
      <c r="BW42" s="320">
        <f t="shared" si="194"/>
        <v>0</v>
      </c>
      <c r="BX42" s="186">
        <f t="shared" si="194"/>
        <v>0</v>
      </c>
      <c r="BY42" s="186">
        <f t="shared" si="194"/>
        <v>0</v>
      </c>
      <c r="BZ42" s="186">
        <f t="shared" si="194"/>
        <v>0</v>
      </c>
      <c r="CA42" s="185">
        <f>COUNTIFS(CB$10:CB$29,"&lt;&gt;",$G$10:$G$29,$F$42,$F$10:$F$29,$G42)</f>
        <v>0</v>
      </c>
      <c r="CB42" s="319">
        <f t="shared" ref="CB42:CF45" si="195">SUMIFS(CB$10:CB$29,$G$10:$G$29,$F$42,$F$10:$F$29,$G42)</f>
        <v>0</v>
      </c>
      <c r="CC42" s="320">
        <f t="shared" si="195"/>
        <v>0</v>
      </c>
      <c r="CD42" s="186">
        <f t="shared" si="195"/>
        <v>0</v>
      </c>
      <c r="CE42" s="186">
        <f t="shared" si="195"/>
        <v>0</v>
      </c>
      <c r="CF42" s="186">
        <f t="shared" si="195"/>
        <v>0</v>
      </c>
      <c r="CG42" s="185">
        <f>COUNTIFS(CH$10:CH$29,"&lt;&gt;",$G$10:$G$29,$F$42,$F$10:$F$29,$G42)</f>
        <v>0</v>
      </c>
      <c r="CH42" s="319">
        <f t="shared" ref="CH42:CL45" si="196">SUMIFS(CH$10:CH$29,$G$10:$G$29,$F$42,$F$10:$F$29,$G42)</f>
        <v>0</v>
      </c>
      <c r="CI42" s="320">
        <f t="shared" si="196"/>
        <v>0</v>
      </c>
      <c r="CJ42" s="186">
        <f t="shared" si="196"/>
        <v>0</v>
      </c>
      <c r="CK42" s="186">
        <f t="shared" si="196"/>
        <v>0</v>
      </c>
      <c r="CL42" s="186">
        <f t="shared" si="196"/>
        <v>0</v>
      </c>
      <c r="CM42" s="185">
        <f>COUNTIFS(CN$10:CN$29,"&lt;&gt;",$G$10:$G$29,$F$42,$F$10:$F$29,$G42)</f>
        <v>0</v>
      </c>
      <c r="CN42" s="319">
        <f t="shared" ref="CN42:CR45" si="197">SUMIFS(CN$10:CN$29,$G$10:$G$29,$F$42,$F$10:$F$29,$G42)</f>
        <v>0</v>
      </c>
      <c r="CO42" s="320">
        <f t="shared" si="197"/>
        <v>0</v>
      </c>
      <c r="CP42" s="186">
        <f t="shared" si="197"/>
        <v>0</v>
      </c>
      <c r="CQ42" s="186">
        <f t="shared" si="197"/>
        <v>0</v>
      </c>
      <c r="CR42" s="186">
        <f t="shared" si="197"/>
        <v>0</v>
      </c>
      <c r="CS42" s="185">
        <f>COUNTIFS(CT$10:CT$29,"&lt;&gt;",$G$10:$G$29,$F$42,$F$10:$F$29,$G42)</f>
        <v>0</v>
      </c>
      <c r="CT42" s="319">
        <f t="shared" ref="CT42:CX45" si="198">SUMIFS(CT$10:CT$29,$G$10:$G$29,$F$42,$F$10:$F$29,$G42)</f>
        <v>0</v>
      </c>
      <c r="CU42" s="320">
        <f t="shared" si="198"/>
        <v>0</v>
      </c>
      <c r="CV42" s="186">
        <f t="shared" si="198"/>
        <v>0</v>
      </c>
      <c r="CW42" s="186">
        <f t="shared" si="198"/>
        <v>0</v>
      </c>
      <c r="CX42" s="187">
        <f t="shared" si="198"/>
        <v>0</v>
      </c>
      <c r="CY42" s="341">
        <f t="shared" si="177"/>
        <v>0</v>
      </c>
      <c r="CZ42" s="357">
        <f t="shared" si="178"/>
        <v>0</v>
      </c>
      <c r="DA42" s="349">
        <f t="shared" si="178"/>
        <v>0</v>
      </c>
      <c r="DB42" s="334"/>
      <c r="DC42" s="334"/>
    </row>
    <row r="43" spans="1:107" ht="19.5" customHeight="1" x14ac:dyDescent="0.55000000000000004">
      <c r="A43" s="5"/>
      <c r="B43" s="184"/>
      <c r="C43" s="9"/>
      <c r="D43" s="5"/>
      <c r="F43" s="400"/>
      <c r="G43" s="154" t="s">
        <v>98</v>
      </c>
      <c r="H43" s="155">
        <f>'[1]単価(最初に入力）'!$N$26</f>
        <v>37.299999999999997</v>
      </c>
      <c r="I43" s="45">
        <f>SUMIFS($I$10:$I$19,$G$10:$G$19,$F$42,$F$10:$F$19,$G$33)</f>
        <v>0</v>
      </c>
      <c r="J43" s="51">
        <f>SUMIFS($J$10:$J$19,$G$10:$G$19,$F$42,$F$10:$F$19,$G$33)</f>
        <v>0</v>
      </c>
      <c r="K43" s="143"/>
      <c r="L43" s="5"/>
      <c r="M43" s="5"/>
      <c r="N43" s="16"/>
      <c r="O43" s="5"/>
      <c r="P43" s="5"/>
      <c r="Q43" s="5"/>
      <c r="R43" s="5"/>
      <c r="S43" s="5"/>
      <c r="T43" s="5"/>
      <c r="U43" s="5"/>
      <c r="V43" s="5"/>
      <c r="W43" s="5"/>
      <c r="X43" s="5"/>
      <c r="Y43" s="5"/>
      <c r="Z43" s="5"/>
      <c r="AA43" s="5"/>
      <c r="AB43" s="5"/>
      <c r="AC43" s="5"/>
      <c r="AD43" s="5"/>
      <c r="AE43" s="5"/>
      <c r="AF43" s="5"/>
      <c r="AG43" s="5"/>
      <c r="AH43" s="167"/>
      <c r="AI43" s="167"/>
      <c r="AJ43" s="167"/>
      <c r="AK43" s="167"/>
      <c r="AL43" s="167"/>
      <c r="AM43" s="167"/>
      <c r="AN43" s="167"/>
      <c r="AO43" s="167"/>
      <c r="AP43" s="167"/>
      <c r="AQ43" s="167"/>
      <c r="AR43" s="167"/>
      <c r="AS43" s="167"/>
      <c r="AT43" s="167"/>
      <c r="AU43" s="400"/>
      <c r="AV43" s="154" t="s">
        <v>98</v>
      </c>
      <c r="AW43" s="160">
        <f>COUNTIFS(AX$10:AX$29,"&lt;&gt;",$G$10:$G$29,$F$42,$F$10:$F$29,$G43)</f>
        <v>0</v>
      </c>
      <c r="AX43" s="319">
        <f t="shared" si="190"/>
        <v>0</v>
      </c>
      <c r="AY43" s="320">
        <f t="shared" si="190"/>
        <v>0</v>
      </c>
      <c r="AZ43" s="186">
        <f t="shared" si="190"/>
        <v>0</v>
      </c>
      <c r="BA43" s="186">
        <f t="shared" si="190"/>
        <v>0</v>
      </c>
      <c r="BB43" s="186">
        <f t="shared" si="190"/>
        <v>0</v>
      </c>
      <c r="BC43" s="160">
        <f>COUNTIFS(BD$10:BD$29,"&lt;&gt;",$G$10:$G$29,$F$42,$F$10:$F$29,$G43)</f>
        <v>0</v>
      </c>
      <c r="BD43" s="319">
        <f t="shared" si="191"/>
        <v>0</v>
      </c>
      <c r="BE43" s="320">
        <f t="shared" si="191"/>
        <v>0</v>
      </c>
      <c r="BF43" s="186">
        <f t="shared" si="191"/>
        <v>0</v>
      </c>
      <c r="BG43" s="186">
        <f t="shared" si="191"/>
        <v>0</v>
      </c>
      <c r="BH43" s="186">
        <f t="shared" si="191"/>
        <v>0</v>
      </c>
      <c r="BI43" s="160">
        <f>COUNTIFS(BJ$10:BJ$29,"&lt;&gt;",$G$10:$G$29,$F$42,$F$10:$F$29,$G43)</f>
        <v>0</v>
      </c>
      <c r="BJ43" s="319">
        <f t="shared" si="192"/>
        <v>0</v>
      </c>
      <c r="BK43" s="320">
        <f t="shared" si="192"/>
        <v>0</v>
      </c>
      <c r="BL43" s="186">
        <f t="shared" si="192"/>
        <v>0</v>
      </c>
      <c r="BM43" s="186">
        <f t="shared" si="192"/>
        <v>0</v>
      </c>
      <c r="BN43" s="186">
        <f t="shared" si="192"/>
        <v>0</v>
      </c>
      <c r="BO43" s="160">
        <f>COUNTIFS(BP$10:BP$29,"&lt;&gt;",$G$10:$G$29,$F$42,$F$10:$F$29,$G43)</f>
        <v>0</v>
      </c>
      <c r="BP43" s="319">
        <f t="shared" si="193"/>
        <v>0</v>
      </c>
      <c r="BQ43" s="320">
        <f t="shared" si="193"/>
        <v>0</v>
      </c>
      <c r="BR43" s="186">
        <f t="shared" si="193"/>
        <v>0</v>
      </c>
      <c r="BS43" s="186">
        <f t="shared" si="193"/>
        <v>0</v>
      </c>
      <c r="BT43" s="186">
        <f t="shared" si="193"/>
        <v>0</v>
      </c>
      <c r="BU43" s="160">
        <f>COUNTIFS(BV$10:BV$29,"&lt;&gt;",$G$10:$G$29,$F$42,$F$10:$F$29,$G43)</f>
        <v>0</v>
      </c>
      <c r="BV43" s="319">
        <f t="shared" si="194"/>
        <v>0</v>
      </c>
      <c r="BW43" s="320">
        <f t="shared" si="194"/>
        <v>0</v>
      </c>
      <c r="BX43" s="186">
        <f t="shared" si="194"/>
        <v>0</v>
      </c>
      <c r="BY43" s="186">
        <f t="shared" si="194"/>
        <v>0</v>
      </c>
      <c r="BZ43" s="186">
        <f t="shared" si="194"/>
        <v>0</v>
      </c>
      <c r="CA43" s="160">
        <f>COUNTIFS(CB$10:CB$29,"&lt;&gt;",$G$10:$G$29,$F$42,$F$10:$F$29,$G43)</f>
        <v>0</v>
      </c>
      <c r="CB43" s="319">
        <f t="shared" si="195"/>
        <v>0</v>
      </c>
      <c r="CC43" s="320">
        <f t="shared" si="195"/>
        <v>0</v>
      </c>
      <c r="CD43" s="186">
        <f t="shared" si="195"/>
        <v>0</v>
      </c>
      <c r="CE43" s="186">
        <f t="shared" si="195"/>
        <v>0</v>
      </c>
      <c r="CF43" s="186">
        <f t="shared" si="195"/>
        <v>0</v>
      </c>
      <c r="CG43" s="160">
        <f>COUNTIFS(CH$10:CH$29,"&lt;&gt;",$G$10:$G$29,$F$42,$F$10:$F$29,$G43)</f>
        <v>0</v>
      </c>
      <c r="CH43" s="319">
        <f t="shared" si="196"/>
        <v>0</v>
      </c>
      <c r="CI43" s="320">
        <f t="shared" si="196"/>
        <v>0</v>
      </c>
      <c r="CJ43" s="186">
        <f t="shared" si="196"/>
        <v>0</v>
      </c>
      <c r="CK43" s="186">
        <f t="shared" si="196"/>
        <v>0</v>
      </c>
      <c r="CL43" s="186">
        <f t="shared" si="196"/>
        <v>0</v>
      </c>
      <c r="CM43" s="160">
        <f>COUNTIFS(CN$10:CN$29,"&lt;&gt;",$G$10:$G$29,$F$42,$F$10:$F$29,$G43)</f>
        <v>0</v>
      </c>
      <c r="CN43" s="319">
        <f t="shared" si="197"/>
        <v>0</v>
      </c>
      <c r="CO43" s="320">
        <f t="shared" si="197"/>
        <v>0</v>
      </c>
      <c r="CP43" s="186">
        <f t="shared" si="197"/>
        <v>0</v>
      </c>
      <c r="CQ43" s="186">
        <f t="shared" si="197"/>
        <v>0</v>
      </c>
      <c r="CR43" s="186">
        <f t="shared" si="197"/>
        <v>0</v>
      </c>
      <c r="CS43" s="160">
        <f>COUNTIFS(CT$10:CT$29,"&lt;&gt;",$G$10:$G$29,$F$42,$F$10:$F$29,$G43)</f>
        <v>0</v>
      </c>
      <c r="CT43" s="319">
        <f t="shared" si="198"/>
        <v>0</v>
      </c>
      <c r="CU43" s="320">
        <f t="shared" si="198"/>
        <v>0</v>
      </c>
      <c r="CV43" s="186">
        <f t="shared" si="198"/>
        <v>0</v>
      </c>
      <c r="CW43" s="186">
        <f t="shared" si="198"/>
        <v>0</v>
      </c>
      <c r="CX43" s="187">
        <f t="shared" si="198"/>
        <v>0</v>
      </c>
      <c r="CY43" s="337">
        <f t="shared" si="177"/>
        <v>0</v>
      </c>
      <c r="CZ43" s="353">
        <f t="shared" si="178"/>
        <v>0</v>
      </c>
      <c r="DA43" s="345">
        <f t="shared" si="178"/>
        <v>0</v>
      </c>
      <c r="DB43" s="334"/>
      <c r="DC43" s="334"/>
    </row>
    <row r="44" spans="1:107" ht="19.5" customHeight="1" x14ac:dyDescent="0.55000000000000004">
      <c r="A44" s="5"/>
      <c r="B44" s="9"/>
      <c r="C44" s="9"/>
      <c r="D44" s="5"/>
      <c r="F44" s="400"/>
      <c r="G44" s="154" t="s">
        <v>80</v>
      </c>
      <c r="H44" s="11">
        <f>'[1]単価(最初に入力）'!$N$27</f>
        <v>62.1</v>
      </c>
      <c r="I44" s="45">
        <f>SUMIFS($I$10:$I$19,$G$10:$G$19,$F$42,$F$10:$F$19,$G$34)</f>
        <v>0</v>
      </c>
      <c r="J44" s="51">
        <f>SUMIFS($J$10:$J$19,$G$10:$G$19,$F$42,$F$10:$F$19,$G$34)</f>
        <v>0</v>
      </c>
      <c r="K44" s="143"/>
      <c r="L44" s="5"/>
      <c r="M44" s="5"/>
      <c r="N44" s="16"/>
      <c r="O44" s="5"/>
      <c r="P44" s="5"/>
      <c r="Q44" s="5"/>
      <c r="R44" s="5"/>
      <c r="S44" s="5"/>
      <c r="T44" s="5"/>
      <c r="U44" s="5"/>
      <c r="V44" s="5"/>
      <c r="W44" s="5"/>
      <c r="X44" s="5"/>
      <c r="Y44" s="5"/>
      <c r="Z44" s="5"/>
      <c r="AA44" s="5"/>
      <c r="AB44" s="5"/>
      <c r="AC44" s="5"/>
      <c r="AD44" s="5"/>
      <c r="AE44" s="5"/>
      <c r="AF44" s="5"/>
      <c r="AG44" s="5"/>
      <c r="AH44" s="181"/>
      <c r="AI44" s="181"/>
      <c r="AJ44" s="181"/>
      <c r="AK44" s="181"/>
      <c r="AL44" s="181"/>
      <c r="AM44" s="181"/>
      <c r="AN44" s="181"/>
      <c r="AO44" s="181"/>
      <c r="AP44" s="181"/>
      <c r="AQ44" s="181"/>
      <c r="AR44" s="181"/>
      <c r="AS44" s="181"/>
      <c r="AT44" s="181"/>
      <c r="AU44" s="400"/>
      <c r="AV44" s="154" t="s">
        <v>80</v>
      </c>
      <c r="AW44" s="160">
        <f>COUNTIFS(AX$10:AX$29,"&lt;&gt;",$G$10:$G$29,$F$42,$F$10:$F$29,$G44)</f>
        <v>0</v>
      </c>
      <c r="AX44" s="319">
        <f t="shared" si="190"/>
        <v>0</v>
      </c>
      <c r="AY44" s="320">
        <f t="shared" si="190"/>
        <v>0</v>
      </c>
      <c r="AZ44" s="186">
        <f t="shared" si="190"/>
        <v>0</v>
      </c>
      <c r="BA44" s="186">
        <f t="shared" si="190"/>
        <v>0</v>
      </c>
      <c r="BB44" s="186">
        <f t="shared" si="190"/>
        <v>0</v>
      </c>
      <c r="BC44" s="160">
        <f>COUNTIFS(BD$10:BD$29,"&lt;&gt;",$G$10:$G$29,$F$42,$F$10:$F$29,$G44)</f>
        <v>0</v>
      </c>
      <c r="BD44" s="319">
        <f t="shared" si="191"/>
        <v>0</v>
      </c>
      <c r="BE44" s="320">
        <f t="shared" si="191"/>
        <v>0</v>
      </c>
      <c r="BF44" s="186">
        <f t="shared" si="191"/>
        <v>0</v>
      </c>
      <c r="BG44" s="186">
        <f t="shared" si="191"/>
        <v>0</v>
      </c>
      <c r="BH44" s="186">
        <f t="shared" si="191"/>
        <v>0</v>
      </c>
      <c r="BI44" s="160">
        <f>COUNTIFS(BJ$10:BJ$29,"&lt;&gt;",$G$10:$G$29,$F$42,$F$10:$F$29,$G44)</f>
        <v>0</v>
      </c>
      <c r="BJ44" s="319">
        <f t="shared" si="192"/>
        <v>0</v>
      </c>
      <c r="BK44" s="320">
        <f t="shared" si="192"/>
        <v>0</v>
      </c>
      <c r="BL44" s="186">
        <f t="shared" si="192"/>
        <v>0</v>
      </c>
      <c r="BM44" s="186">
        <f t="shared" si="192"/>
        <v>0</v>
      </c>
      <c r="BN44" s="186">
        <f t="shared" si="192"/>
        <v>0</v>
      </c>
      <c r="BO44" s="160">
        <f>COUNTIFS(BP$10:BP$29,"&lt;&gt;",$G$10:$G$29,$F$42,$F$10:$F$29,$G44)</f>
        <v>0</v>
      </c>
      <c r="BP44" s="319">
        <f t="shared" si="193"/>
        <v>0</v>
      </c>
      <c r="BQ44" s="320">
        <f t="shared" si="193"/>
        <v>0</v>
      </c>
      <c r="BR44" s="186">
        <f t="shared" si="193"/>
        <v>0</v>
      </c>
      <c r="BS44" s="186">
        <f t="shared" si="193"/>
        <v>0</v>
      </c>
      <c r="BT44" s="186">
        <f t="shared" si="193"/>
        <v>0</v>
      </c>
      <c r="BU44" s="160">
        <f>COUNTIFS(BV$10:BV$29,"&lt;&gt;",$G$10:$G$29,$F$42,$F$10:$F$29,$G44)</f>
        <v>0</v>
      </c>
      <c r="BV44" s="319">
        <f t="shared" si="194"/>
        <v>0</v>
      </c>
      <c r="BW44" s="320">
        <f t="shared" si="194"/>
        <v>0</v>
      </c>
      <c r="BX44" s="186">
        <f t="shared" si="194"/>
        <v>0</v>
      </c>
      <c r="BY44" s="186">
        <f t="shared" si="194"/>
        <v>0</v>
      </c>
      <c r="BZ44" s="186">
        <f t="shared" si="194"/>
        <v>0</v>
      </c>
      <c r="CA44" s="160">
        <f>COUNTIFS(CB$10:CB$29,"&lt;&gt;",$G$10:$G$29,$F$42,$F$10:$F$29,$G44)</f>
        <v>0</v>
      </c>
      <c r="CB44" s="319">
        <f t="shared" si="195"/>
        <v>0</v>
      </c>
      <c r="CC44" s="320">
        <f t="shared" si="195"/>
        <v>0</v>
      </c>
      <c r="CD44" s="186">
        <f t="shared" si="195"/>
        <v>0</v>
      </c>
      <c r="CE44" s="186">
        <f t="shared" si="195"/>
        <v>0</v>
      </c>
      <c r="CF44" s="186">
        <f t="shared" si="195"/>
        <v>0</v>
      </c>
      <c r="CG44" s="160">
        <f>COUNTIFS(CH$10:CH$29,"&lt;&gt;",$G$10:$G$29,$F$42,$F$10:$F$29,$G44)</f>
        <v>0</v>
      </c>
      <c r="CH44" s="319">
        <f t="shared" si="196"/>
        <v>0</v>
      </c>
      <c r="CI44" s="320">
        <f t="shared" si="196"/>
        <v>0</v>
      </c>
      <c r="CJ44" s="186">
        <f t="shared" si="196"/>
        <v>0</v>
      </c>
      <c r="CK44" s="186">
        <f t="shared" si="196"/>
        <v>0</v>
      </c>
      <c r="CL44" s="186">
        <f t="shared" si="196"/>
        <v>0</v>
      </c>
      <c r="CM44" s="160">
        <f>COUNTIFS(CN$10:CN$29,"&lt;&gt;",$G$10:$G$29,$F$42,$F$10:$F$29,$G44)</f>
        <v>0</v>
      </c>
      <c r="CN44" s="319">
        <f t="shared" si="197"/>
        <v>0</v>
      </c>
      <c r="CO44" s="320">
        <f t="shared" si="197"/>
        <v>0</v>
      </c>
      <c r="CP44" s="186">
        <f t="shared" si="197"/>
        <v>0</v>
      </c>
      <c r="CQ44" s="186">
        <f t="shared" si="197"/>
        <v>0</v>
      </c>
      <c r="CR44" s="186">
        <f t="shared" si="197"/>
        <v>0</v>
      </c>
      <c r="CS44" s="160">
        <f>COUNTIFS(CT$10:CT$29,"&lt;&gt;",$G$10:$G$29,$F$42,$F$10:$F$29,$G44)</f>
        <v>0</v>
      </c>
      <c r="CT44" s="319">
        <f t="shared" si="198"/>
        <v>0</v>
      </c>
      <c r="CU44" s="320">
        <f t="shared" si="198"/>
        <v>0</v>
      </c>
      <c r="CV44" s="186">
        <f t="shared" si="198"/>
        <v>0</v>
      </c>
      <c r="CW44" s="186">
        <f t="shared" si="198"/>
        <v>0</v>
      </c>
      <c r="CX44" s="187">
        <f t="shared" si="198"/>
        <v>0</v>
      </c>
      <c r="CY44" s="337">
        <f t="shared" si="177"/>
        <v>0</v>
      </c>
      <c r="CZ44" s="353">
        <f t="shared" si="178"/>
        <v>0</v>
      </c>
      <c r="DA44" s="345">
        <f t="shared" si="178"/>
        <v>0</v>
      </c>
      <c r="DB44" s="334"/>
      <c r="DC44" s="334"/>
    </row>
    <row r="45" spans="1:107" ht="19.5" customHeight="1" x14ac:dyDescent="0.55000000000000004">
      <c r="A45" s="5"/>
      <c r="B45" s="5"/>
      <c r="C45" s="5"/>
      <c r="D45" s="5"/>
      <c r="F45" s="400"/>
      <c r="G45" s="154" t="s">
        <v>100</v>
      </c>
      <c r="H45" s="11">
        <f>'[1]単価(最初に入力）'!$N$28</f>
        <v>86.9</v>
      </c>
      <c r="I45" s="45">
        <f>SUMIFS($I$10:$I$19,$G$10:$G$19,$F$42,$F$10:$F$19,$G$35)</f>
        <v>0</v>
      </c>
      <c r="J45" s="51">
        <f>SUMIFS($J$10:$J$19,$G$10:$G$19,$F$42,$F$10:$F$19,$G$35)</f>
        <v>0</v>
      </c>
      <c r="K45" s="143"/>
      <c r="L45" s="5"/>
      <c r="M45" s="5"/>
      <c r="N45" s="16"/>
      <c r="O45" s="5"/>
      <c r="P45" s="5"/>
      <c r="Q45" s="5"/>
      <c r="R45" s="5"/>
      <c r="S45" s="5"/>
      <c r="T45" s="5"/>
      <c r="U45" s="5"/>
      <c r="V45" s="5"/>
      <c r="W45" s="5"/>
      <c r="X45" s="5"/>
      <c r="Y45" s="5"/>
      <c r="Z45" s="5"/>
      <c r="AA45" s="5"/>
      <c r="AB45" s="5"/>
      <c r="AC45" s="5"/>
      <c r="AD45" s="5"/>
      <c r="AE45" s="5"/>
      <c r="AF45" s="5"/>
      <c r="AG45" s="5"/>
      <c r="AH45" s="181"/>
      <c r="AI45" s="181"/>
      <c r="AJ45" s="181"/>
      <c r="AK45" s="181"/>
      <c r="AL45" s="181"/>
      <c r="AM45" s="181"/>
      <c r="AN45" s="181"/>
      <c r="AO45" s="181"/>
      <c r="AP45" s="181"/>
      <c r="AQ45" s="181"/>
      <c r="AR45" s="181"/>
      <c r="AS45" s="181"/>
      <c r="AT45" s="181"/>
      <c r="AU45" s="400"/>
      <c r="AV45" s="154" t="s">
        <v>100</v>
      </c>
      <c r="AW45" s="160">
        <f>COUNTIFS(AX$10:AX$29,"&lt;&gt;",$G$10:$G$29,$F$42,$F$10:$F$29,$G45)</f>
        <v>0</v>
      </c>
      <c r="AX45" s="319">
        <f t="shared" si="190"/>
        <v>0</v>
      </c>
      <c r="AY45" s="320">
        <f t="shared" si="190"/>
        <v>0</v>
      </c>
      <c r="AZ45" s="186">
        <f t="shared" si="190"/>
        <v>0</v>
      </c>
      <c r="BA45" s="186">
        <f t="shared" si="190"/>
        <v>0</v>
      </c>
      <c r="BB45" s="186">
        <f t="shared" si="190"/>
        <v>0</v>
      </c>
      <c r="BC45" s="160">
        <f>COUNTIFS(BD$10:BD$29,"&lt;&gt;",$G$10:$G$29,$F$42,$F$10:$F$29,$G45)</f>
        <v>0</v>
      </c>
      <c r="BD45" s="319">
        <f t="shared" si="191"/>
        <v>0</v>
      </c>
      <c r="BE45" s="320">
        <f t="shared" si="191"/>
        <v>0</v>
      </c>
      <c r="BF45" s="186">
        <f t="shared" si="191"/>
        <v>0</v>
      </c>
      <c r="BG45" s="186">
        <f t="shared" si="191"/>
        <v>0</v>
      </c>
      <c r="BH45" s="186">
        <f t="shared" si="191"/>
        <v>0</v>
      </c>
      <c r="BI45" s="160">
        <f>COUNTIFS(BJ$10:BJ$29,"&lt;&gt;",$G$10:$G$29,$F$42,$F$10:$F$29,$G45)</f>
        <v>0</v>
      </c>
      <c r="BJ45" s="319">
        <f t="shared" si="192"/>
        <v>0</v>
      </c>
      <c r="BK45" s="320">
        <f t="shared" si="192"/>
        <v>0</v>
      </c>
      <c r="BL45" s="186">
        <f t="shared" si="192"/>
        <v>0</v>
      </c>
      <c r="BM45" s="186">
        <f t="shared" si="192"/>
        <v>0</v>
      </c>
      <c r="BN45" s="186">
        <f t="shared" si="192"/>
        <v>0</v>
      </c>
      <c r="BO45" s="160">
        <f>COUNTIFS(BP$10:BP$29,"&lt;&gt;",$G$10:$G$29,$F$42,$F$10:$F$29,$G45)</f>
        <v>0</v>
      </c>
      <c r="BP45" s="319">
        <f t="shared" si="193"/>
        <v>0</v>
      </c>
      <c r="BQ45" s="320">
        <f t="shared" si="193"/>
        <v>0</v>
      </c>
      <c r="BR45" s="186">
        <f t="shared" si="193"/>
        <v>0</v>
      </c>
      <c r="BS45" s="186">
        <f t="shared" si="193"/>
        <v>0</v>
      </c>
      <c r="BT45" s="186">
        <f t="shared" si="193"/>
        <v>0</v>
      </c>
      <c r="BU45" s="160">
        <f>COUNTIFS(BV$10:BV$29,"&lt;&gt;",$G$10:$G$29,$F$42,$F$10:$F$29,$G45)</f>
        <v>0</v>
      </c>
      <c r="BV45" s="319">
        <f t="shared" si="194"/>
        <v>0</v>
      </c>
      <c r="BW45" s="320">
        <f t="shared" si="194"/>
        <v>0</v>
      </c>
      <c r="BX45" s="186">
        <f t="shared" si="194"/>
        <v>0</v>
      </c>
      <c r="BY45" s="186">
        <f t="shared" si="194"/>
        <v>0</v>
      </c>
      <c r="BZ45" s="186">
        <f t="shared" si="194"/>
        <v>0</v>
      </c>
      <c r="CA45" s="160">
        <f>COUNTIFS(CB$10:CB$29,"&lt;&gt;",$G$10:$G$29,$F$42,$F$10:$F$29,$G45)</f>
        <v>0</v>
      </c>
      <c r="CB45" s="319">
        <f t="shared" si="195"/>
        <v>0</v>
      </c>
      <c r="CC45" s="320">
        <f t="shared" si="195"/>
        <v>0</v>
      </c>
      <c r="CD45" s="186">
        <f t="shared" si="195"/>
        <v>0</v>
      </c>
      <c r="CE45" s="186">
        <f t="shared" si="195"/>
        <v>0</v>
      </c>
      <c r="CF45" s="186">
        <f t="shared" si="195"/>
        <v>0</v>
      </c>
      <c r="CG45" s="160">
        <f>COUNTIFS(CH$10:CH$29,"&lt;&gt;",$G$10:$G$29,$F$42,$F$10:$F$29,$G45)</f>
        <v>0</v>
      </c>
      <c r="CH45" s="319">
        <f t="shared" si="196"/>
        <v>0</v>
      </c>
      <c r="CI45" s="320">
        <f t="shared" si="196"/>
        <v>0</v>
      </c>
      <c r="CJ45" s="186">
        <f t="shared" si="196"/>
        <v>0</v>
      </c>
      <c r="CK45" s="186">
        <f t="shared" si="196"/>
        <v>0</v>
      </c>
      <c r="CL45" s="186">
        <f t="shared" si="196"/>
        <v>0</v>
      </c>
      <c r="CM45" s="160">
        <f>COUNTIFS(CN$10:CN$29,"&lt;&gt;",$G$10:$G$29,$F$42,$F$10:$F$29,$G45)</f>
        <v>0</v>
      </c>
      <c r="CN45" s="319">
        <f t="shared" si="197"/>
        <v>0</v>
      </c>
      <c r="CO45" s="320">
        <f t="shared" si="197"/>
        <v>0</v>
      </c>
      <c r="CP45" s="186">
        <f t="shared" si="197"/>
        <v>0</v>
      </c>
      <c r="CQ45" s="186">
        <f t="shared" si="197"/>
        <v>0</v>
      </c>
      <c r="CR45" s="186">
        <f t="shared" si="197"/>
        <v>0</v>
      </c>
      <c r="CS45" s="160">
        <f>COUNTIFS(CT$10:CT$29,"&lt;&gt;",$G$10:$G$29,$F$42,$F$10:$F$29,$G45)</f>
        <v>0</v>
      </c>
      <c r="CT45" s="319">
        <f t="shared" si="198"/>
        <v>0</v>
      </c>
      <c r="CU45" s="320">
        <f t="shared" si="198"/>
        <v>0</v>
      </c>
      <c r="CV45" s="186">
        <f t="shared" si="198"/>
        <v>0</v>
      </c>
      <c r="CW45" s="186">
        <f t="shared" si="198"/>
        <v>0</v>
      </c>
      <c r="CX45" s="187">
        <f t="shared" si="198"/>
        <v>0</v>
      </c>
      <c r="CY45" s="337">
        <f t="shared" si="177"/>
        <v>0</v>
      </c>
      <c r="CZ45" s="353">
        <f t="shared" si="178"/>
        <v>0</v>
      </c>
      <c r="DA45" s="345">
        <f t="shared" si="178"/>
        <v>0</v>
      </c>
      <c r="DB45" s="334"/>
      <c r="DC45" s="334"/>
    </row>
    <row r="46" spans="1:107" ht="19.5" customHeight="1" thickBot="1" x14ac:dyDescent="0.6">
      <c r="A46" s="5"/>
      <c r="B46" s="5"/>
      <c r="C46" s="5"/>
      <c r="D46" s="5"/>
      <c r="F46" s="401"/>
      <c r="G46" s="168" t="s">
        <v>101</v>
      </c>
      <c r="H46" s="168"/>
      <c r="I46" s="169">
        <f>SUM(I42:I45)</f>
        <v>0</v>
      </c>
      <c r="J46" s="170">
        <f>SUM(J42:J45)</f>
        <v>0</v>
      </c>
      <c r="K46" s="171"/>
      <c r="L46" s="5"/>
      <c r="M46" s="5"/>
      <c r="N46" s="16"/>
      <c r="O46" s="5"/>
      <c r="P46" s="5"/>
      <c r="Q46" s="5"/>
      <c r="R46" s="5"/>
      <c r="S46" s="5"/>
      <c r="T46" s="5"/>
      <c r="U46" s="5"/>
      <c r="V46" s="5"/>
      <c r="W46" s="5"/>
      <c r="X46" s="5"/>
      <c r="Y46" s="5"/>
      <c r="Z46" s="5"/>
      <c r="AA46" s="5"/>
      <c r="AB46" s="5"/>
      <c r="AC46" s="5"/>
      <c r="AD46" s="5"/>
      <c r="AE46" s="5"/>
      <c r="AF46" s="5"/>
      <c r="AG46" s="5"/>
      <c r="AH46" s="181"/>
      <c r="AI46" s="181"/>
      <c r="AJ46" s="181"/>
      <c r="AK46" s="181"/>
      <c r="AL46" s="181"/>
      <c r="AM46" s="181"/>
      <c r="AN46" s="181"/>
      <c r="AO46" s="181"/>
      <c r="AP46" s="181"/>
      <c r="AQ46" s="181"/>
      <c r="AR46" s="181"/>
      <c r="AS46" s="181"/>
      <c r="AT46" s="181"/>
      <c r="AU46" s="401"/>
      <c r="AV46" s="168" t="s">
        <v>101</v>
      </c>
      <c r="AW46" s="183">
        <f t="shared" ref="AW46:CX46" si="199">SUM(AW42:AW45)</f>
        <v>0</v>
      </c>
      <c r="AX46" s="317">
        <f t="shared" si="199"/>
        <v>0</v>
      </c>
      <c r="AY46" s="318">
        <f t="shared" si="199"/>
        <v>0</v>
      </c>
      <c r="AZ46" s="176">
        <f t="shared" si="199"/>
        <v>0</v>
      </c>
      <c r="BA46" s="176">
        <f t="shared" si="199"/>
        <v>0</v>
      </c>
      <c r="BB46" s="176">
        <f t="shared" si="199"/>
        <v>0</v>
      </c>
      <c r="BC46" s="183">
        <f t="shared" si="199"/>
        <v>0</v>
      </c>
      <c r="BD46" s="317">
        <f t="shared" si="199"/>
        <v>0</v>
      </c>
      <c r="BE46" s="318">
        <f t="shared" si="199"/>
        <v>0</v>
      </c>
      <c r="BF46" s="176">
        <f t="shared" si="199"/>
        <v>0</v>
      </c>
      <c r="BG46" s="176">
        <f t="shared" si="199"/>
        <v>0</v>
      </c>
      <c r="BH46" s="176">
        <f t="shared" si="199"/>
        <v>0</v>
      </c>
      <c r="BI46" s="183">
        <f t="shared" si="199"/>
        <v>0</v>
      </c>
      <c r="BJ46" s="317">
        <f t="shared" si="199"/>
        <v>0</v>
      </c>
      <c r="BK46" s="318">
        <f t="shared" si="199"/>
        <v>0</v>
      </c>
      <c r="BL46" s="176">
        <f t="shared" si="199"/>
        <v>0</v>
      </c>
      <c r="BM46" s="176">
        <f t="shared" si="199"/>
        <v>0</v>
      </c>
      <c r="BN46" s="176">
        <f t="shared" si="199"/>
        <v>0</v>
      </c>
      <c r="BO46" s="183">
        <f t="shared" si="199"/>
        <v>0</v>
      </c>
      <c r="BP46" s="317">
        <f t="shared" si="199"/>
        <v>0</v>
      </c>
      <c r="BQ46" s="318">
        <f t="shared" si="199"/>
        <v>0</v>
      </c>
      <c r="BR46" s="176">
        <f t="shared" si="199"/>
        <v>0</v>
      </c>
      <c r="BS46" s="176">
        <f t="shared" si="199"/>
        <v>0</v>
      </c>
      <c r="BT46" s="176">
        <f t="shared" si="199"/>
        <v>0</v>
      </c>
      <c r="BU46" s="183">
        <f t="shared" si="199"/>
        <v>0</v>
      </c>
      <c r="BV46" s="317">
        <f t="shared" si="199"/>
        <v>0</v>
      </c>
      <c r="BW46" s="318">
        <f t="shared" si="199"/>
        <v>0</v>
      </c>
      <c r="BX46" s="176">
        <f t="shared" si="199"/>
        <v>0</v>
      </c>
      <c r="BY46" s="176">
        <f t="shared" si="199"/>
        <v>0</v>
      </c>
      <c r="BZ46" s="176">
        <f t="shared" si="199"/>
        <v>0</v>
      </c>
      <c r="CA46" s="183">
        <f t="shared" si="199"/>
        <v>0</v>
      </c>
      <c r="CB46" s="317">
        <f t="shared" si="199"/>
        <v>0</v>
      </c>
      <c r="CC46" s="318">
        <f t="shared" si="199"/>
        <v>0</v>
      </c>
      <c r="CD46" s="176">
        <f t="shared" si="199"/>
        <v>0</v>
      </c>
      <c r="CE46" s="176">
        <f t="shared" si="199"/>
        <v>0</v>
      </c>
      <c r="CF46" s="176">
        <f t="shared" si="199"/>
        <v>0</v>
      </c>
      <c r="CG46" s="183">
        <f t="shared" si="199"/>
        <v>0</v>
      </c>
      <c r="CH46" s="317">
        <f t="shared" si="199"/>
        <v>0</v>
      </c>
      <c r="CI46" s="318">
        <f t="shared" si="199"/>
        <v>0</v>
      </c>
      <c r="CJ46" s="176">
        <f t="shared" si="199"/>
        <v>0</v>
      </c>
      <c r="CK46" s="176">
        <f t="shared" si="199"/>
        <v>0</v>
      </c>
      <c r="CL46" s="176">
        <f t="shared" si="199"/>
        <v>0</v>
      </c>
      <c r="CM46" s="183">
        <f t="shared" si="199"/>
        <v>0</v>
      </c>
      <c r="CN46" s="317">
        <f t="shared" si="199"/>
        <v>0</v>
      </c>
      <c r="CO46" s="318">
        <f t="shared" si="199"/>
        <v>0</v>
      </c>
      <c r="CP46" s="176">
        <f t="shared" si="199"/>
        <v>0</v>
      </c>
      <c r="CQ46" s="176">
        <f t="shared" si="199"/>
        <v>0</v>
      </c>
      <c r="CR46" s="176">
        <f t="shared" si="199"/>
        <v>0</v>
      </c>
      <c r="CS46" s="183">
        <f t="shared" si="199"/>
        <v>0</v>
      </c>
      <c r="CT46" s="317">
        <f t="shared" si="199"/>
        <v>0</v>
      </c>
      <c r="CU46" s="318">
        <f t="shared" si="199"/>
        <v>0</v>
      </c>
      <c r="CV46" s="176">
        <f t="shared" si="199"/>
        <v>0</v>
      </c>
      <c r="CW46" s="176">
        <f t="shared" si="199"/>
        <v>0</v>
      </c>
      <c r="CX46" s="177">
        <f t="shared" si="199"/>
        <v>0</v>
      </c>
      <c r="CY46" s="338">
        <f t="shared" si="177"/>
        <v>0</v>
      </c>
      <c r="CZ46" s="354">
        <f t="shared" si="178"/>
        <v>0</v>
      </c>
      <c r="DA46" s="346">
        <f t="shared" si="178"/>
        <v>0</v>
      </c>
      <c r="DB46" s="334"/>
      <c r="DC46" s="334"/>
    </row>
    <row r="47" spans="1:107" ht="19.5" customHeight="1" x14ac:dyDescent="0.55000000000000004">
      <c r="A47" s="5"/>
      <c r="B47" s="5"/>
      <c r="C47" s="5"/>
      <c r="D47" s="5"/>
      <c r="F47" s="402" t="s">
        <v>16</v>
      </c>
      <c r="G47" s="188">
        <v>1.1499999999999999</v>
      </c>
      <c r="H47" s="189">
        <f>'[1]単価(最初に入力）'!$N$30</f>
        <v>10.5</v>
      </c>
      <c r="I47" s="186">
        <f>SUMIFS($I$10:$I$19,$G$10:$G$19,$F$47,$F$10:$F$19,$G$32)</f>
        <v>0</v>
      </c>
      <c r="J47" s="190">
        <f>SUMIFS($J$10:$J$19,$G$10:$G$19,$F$47,$F$10:$F$19,$G$32)</f>
        <v>0</v>
      </c>
      <c r="K47" s="143"/>
      <c r="L47" s="5"/>
      <c r="M47" s="5"/>
      <c r="N47" s="16"/>
      <c r="O47" s="5"/>
      <c r="P47" s="5"/>
      <c r="Q47" s="5"/>
      <c r="R47" s="5"/>
      <c r="S47" s="5"/>
      <c r="T47" s="5"/>
      <c r="U47" s="5"/>
      <c r="V47" s="5"/>
      <c r="W47" s="5"/>
      <c r="X47" s="5"/>
      <c r="Y47" s="5"/>
      <c r="Z47" s="5"/>
      <c r="AA47" s="5"/>
      <c r="AB47" s="5"/>
      <c r="AC47" s="5"/>
      <c r="AD47" s="5"/>
      <c r="AE47" s="5"/>
      <c r="AF47" s="5"/>
      <c r="AG47" s="5"/>
      <c r="AH47" s="181"/>
      <c r="AI47" s="181"/>
      <c r="AJ47" s="181"/>
      <c r="AK47" s="181"/>
      <c r="AL47" s="181"/>
      <c r="AM47" s="181"/>
      <c r="AN47" s="181"/>
      <c r="AO47" s="181"/>
      <c r="AP47" s="181"/>
      <c r="AQ47" s="181"/>
      <c r="AR47" s="181"/>
      <c r="AS47" s="181"/>
      <c r="AT47" s="181"/>
      <c r="AU47" s="399" t="s">
        <v>16</v>
      </c>
      <c r="AV47" s="139">
        <v>1.1499999999999999</v>
      </c>
      <c r="AW47" s="151">
        <f>COUNTIFS(AX$10:AX$29,"&lt;&gt;",$G$10:$G$29,$F$47,$F$10:$F$29,$G47)</f>
        <v>0</v>
      </c>
      <c r="AX47" s="313">
        <f t="shared" ref="AX47:BB50" si="200">SUMIFS(AX$10:AX$29,$G$10:$G$29,$F$47,$F$10:$F$29,$G47)</f>
        <v>0</v>
      </c>
      <c r="AY47" s="314">
        <f t="shared" si="200"/>
        <v>0</v>
      </c>
      <c r="AZ47" s="141">
        <f t="shared" si="200"/>
        <v>0</v>
      </c>
      <c r="BA47" s="141">
        <f t="shared" si="200"/>
        <v>0</v>
      </c>
      <c r="BB47" s="141">
        <f t="shared" si="200"/>
        <v>0</v>
      </c>
      <c r="BC47" s="151">
        <f>COUNTIFS(BD$10:BD$29,"&lt;&gt;",$G$10:$G$29,$F$47,$F$10:$F$29,$G47)</f>
        <v>0</v>
      </c>
      <c r="BD47" s="313">
        <f t="shared" ref="BD47:BH50" si="201">SUMIFS(BD$10:BD$29,$G$10:$G$29,$F$47,$F$10:$F$29,$G47)</f>
        <v>0</v>
      </c>
      <c r="BE47" s="314">
        <f t="shared" si="201"/>
        <v>0</v>
      </c>
      <c r="BF47" s="141">
        <f t="shared" si="201"/>
        <v>0</v>
      </c>
      <c r="BG47" s="141">
        <f t="shared" si="201"/>
        <v>0</v>
      </c>
      <c r="BH47" s="141">
        <f t="shared" si="201"/>
        <v>0</v>
      </c>
      <c r="BI47" s="151">
        <f>COUNTIFS(BJ$10:BJ$29,"&lt;&gt;",$G$10:$G$29,$F$47,$F$10:$F$29,$G47)</f>
        <v>0</v>
      </c>
      <c r="BJ47" s="313">
        <f t="shared" ref="BJ47:BN50" si="202">SUMIFS(BJ$10:BJ$29,$G$10:$G$29,$F$47,$F$10:$F$29,$G47)</f>
        <v>0</v>
      </c>
      <c r="BK47" s="314">
        <f t="shared" si="202"/>
        <v>0</v>
      </c>
      <c r="BL47" s="141">
        <f t="shared" si="202"/>
        <v>0</v>
      </c>
      <c r="BM47" s="141">
        <f t="shared" si="202"/>
        <v>0</v>
      </c>
      <c r="BN47" s="141">
        <f t="shared" si="202"/>
        <v>0</v>
      </c>
      <c r="BO47" s="151">
        <f>COUNTIFS(BP$10:BP$29,"&lt;&gt;",$G$10:$G$29,$F$47,$F$10:$F$29,$G47)</f>
        <v>0</v>
      </c>
      <c r="BP47" s="313">
        <f t="shared" ref="BP47:BT50" si="203">SUMIFS(BP$10:BP$29,$G$10:$G$29,$F$47,$F$10:$F$29,$G47)</f>
        <v>0</v>
      </c>
      <c r="BQ47" s="314">
        <f t="shared" si="203"/>
        <v>0</v>
      </c>
      <c r="BR47" s="141">
        <f t="shared" si="203"/>
        <v>0</v>
      </c>
      <c r="BS47" s="141">
        <f t="shared" si="203"/>
        <v>0</v>
      </c>
      <c r="BT47" s="141">
        <f t="shared" si="203"/>
        <v>0</v>
      </c>
      <c r="BU47" s="151">
        <f>COUNTIFS(BV$10:BV$29,"&lt;&gt;",$G$10:$G$29,$F$47,$F$10:$F$29,$G47)</f>
        <v>0</v>
      </c>
      <c r="BV47" s="313">
        <f t="shared" ref="BV47:BZ50" si="204">SUMIFS(BV$10:BV$29,$G$10:$G$29,$F$47,$F$10:$F$29,$G47)</f>
        <v>0</v>
      </c>
      <c r="BW47" s="314">
        <f t="shared" si="204"/>
        <v>0</v>
      </c>
      <c r="BX47" s="141">
        <f t="shared" si="204"/>
        <v>0</v>
      </c>
      <c r="BY47" s="141">
        <f t="shared" si="204"/>
        <v>0</v>
      </c>
      <c r="BZ47" s="141">
        <f t="shared" si="204"/>
        <v>0</v>
      </c>
      <c r="CA47" s="151">
        <f>COUNTIFS(CB$10:CB$29,"&lt;&gt;",$G$10:$G$29,$F$47,$F$10:$F$29,$G47)</f>
        <v>0</v>
      </c>
      <c r="CB47" s="313">
        <f t="shared" ref="CB47:CF50" si="205">SUMIFS(CB$10:CB$29,$G$10:$G$29,$F$47,$F$10:$F$29,$G47)</f>
        <v>0</v>
      </c>
      <c r="CC47" s="314">
        <f t="shared" si="205"/>
        <v>0</v>
      </c>
      <c r="CD47" s="141">
        <f t="shared" si="205"/>
        <v>0</v>
      </c>
      <c r="CE47" s="141">
        <f t="shared" si="205"/>
        <v>0</v>
      </c>
      <c r="CF47" s="141">
        <f t="shared" si="205"/>
        <v>0</v>
      </c>
      <c r="CG47" s="151">
        <f>COUNTIFS(CH$10:CH$29,"&lt;&gt;",$G$10:$G$29,$F$47,$F$10:$F$29,$G47)</f>
        <v>0</v>
      </c>
      <c r="CH47" s="313">
        <f t="shared" ref="CH47:CL50" si="206">SUMIFS(CH$10:CH$29,$G$10:$G$29,$F$47,$F$10:$F$29,$G47)</f>
        <v>0</v>
      </c>
      <c r="CI47" s="314">
        <f t="shared" si="206"/>
        <v>0</v>
      </c>
      <c r="CJ47" s="141">
        <f t="shared" si="206"/>
        <v>0</v>
      </c>
      <c r="CK47" s="141">
        <f t="shared" si="206"/>
        <v>0</v>
      </c>
      <c r="CL47" s="141">
        <f t="shared" si="206"/>
        <v>0</v>
      </c>
      <c r="CM47" s="151">
        <f>COUNTIFS(CN$10:CN$29,"&lt;&gt;",$G$10:$G$29,$F$47,$F$10:$F$29,$G47)</f>
        <v>0</v>
      </c>
      <c r="CN47" s="313">
        <f t="shared" ref="CN47:CR50" si="207">SUMIFS(CN$10:CN$29,$G$10:$G$29,$F$47,$F$10:$F$29,$G47)</f>
        <v>0</v>
      </c>
      <c r="CO47" s="314">
        <f t="shared" si="207"/>
        <v>0</v>
      </c>
      <c r="CP47" s="141">
        <f t="shared" si="207"/>
        <v>0</v>
      </c>
      <c r="CQ47" s="141">
        <f t="shared" si="207"/>
        <v>0</v>
      </c>
      <c r="CR47" s="141">
        <f t="shared" si="207"/>
        <v>0</v>
      </c>
      <c r="CS47" s="151">
        <f>COUNTIFS(CT$10:CT$29,"&lt;&gt;",$G$10:$G$29,$F$47,$F$10:$F$29,$G47)</f>
        <v>0</v>
      </c>
      <c r="CT47" s="313">
        <f t="shared" ref="CT47:CX50" si="208">SUMIFS(CT$10:CT$29,$G$10:$G$29,$F$47,$F$10:$F$29,$G47)</f>
        <v>0</v>
      </c>
      <c r="CU47" s="314">
        <f t="shared" si="208"/>
        <v>0</v>
      </c>
      <c r="CV47" s="141">
        <f t="shared" si="208"/>
        <v>0</v>
      </c>
      <c r="CW47" s="141">
        <f t="shared" si="208"/>
        <v>0</v>
      </c>
      <c r="CX47" s="152">
        <f t="shared" si="208"/>
        <v>0</v>
      </c>
      <c r="CY47" s="339">
        <f t="shared" si="177"/>
        <v>0</v>
      </c>
      <c r="CZ47" s="355">
        <f t="shared" si="178"/>
        <v>0</v>
      </c>
      <c r="DA47" s="347">
        <f t="shared" si="178"/>
        <v>0</v>
      </c>
      <c r="DB47" s="334"/>
      <c r="DC47" s="334"/>
    </row>
    <row r="48" spans="1:107" ht="19.5" customHeight="1" x14ac:dyDescent="0.55000000000000004">
      <c r="A48" s="5"/>
      <c r="B48" s="5"/>
      <c r="C48" s="5"/>
      <c r="D48" s="5"/>
      <c r="F48" s="400"/>
      <c r="G48" s="154" t="s">
        <v>98</v>
      </c>
      <c r="H48" s="11">
        <f>'[1]単価(最初に入力）'!$N$31</f>
        <v>21.1</v>
      </c>
      <c r="I48" s="45">
        <f>SUMIFS($I$10:$I$19,$G$10:$G$19,$F$47,$F$10:$F$19,$G$33)</f>
        <v>0</v>
      </c>
      <c r="J48" s="51">
        <f>SUMIFS($J$10:$J$19,$G$10:$G$19,$F$47,$F$10:$F$19,$G$33)</f>
        <v>0</v>
      </c>
      <c r="K48" s="143"/>
      <c r="L48" s="5"/>
      <c r="M48" s="5"/>
      <c r="N48" s="16"/>
      <c r="O48" s="5"/>
      <c r="P48" s="5"/>
      <c r="Q48" s="5"/>
      <c r="R48" s="5"/>
      <c r="S48" s="5"/>
      <c r="T48" s="5"/>
      <c r="U48" s="5"/>
      <c r="V48" s="5"/>
      <c r="W48" s="5"/>
      <c r="X48" s="5"/>
      <c r="Y48" s="5"/>
      <c r="Z48" s="5"/>
      <c r="AA48" s="5"/>
      <c r="AB48" s="5"/>
      <c r="AC48" s="5"/>
      <c r="AD48" s="5"/>
      <c r="AE48" s="5"/>
      <c r="AF48" s="5"/>
      <c r="AG48" s="5"/>
      <c r="AH48" s="167"/>
      <c r="AI48" s="167"/>
      <c r="AJ48" s="167"/>
      <c r="AK48" s="167"/>
      <c r="AL48" s="167"/>
      <c r="AM48" s="167"/>
      <c r="AN48" s="167"/>
      <c r="AO48" s="167"/>
      <c r="AP48" s="167"/>
      <c r="AQ48" s="167"/>
      <c r="AR48" s="167"/>
      <c r="AS48" s="167"/>
      <c r="AT48" s="167"/>
      <c r="AU48" s="400"/>
      <c r="AV48" s="154" t="s">
        <v>98</v>
      </c>
      <c r="AW48" s="160">
        <f>COUNTIFS(AX$10:AX$29,"&lt;&gt;",$G$10:$G$29,$F$47,$F$10:$F$29,$G48)</f>
        <v>0</v>
      </c>
      <c r="AX48" s="315">
        <f t="shared" si="200"/>
        <v>0</v>
      </c>
      <c r="AY48" s="316">
        <f t="shared" si="200"/>
        <v>0</v>
      </c>
      <c r="AZ48" s="45">
        <f t="shared" si="200"/>
        <v>0</v>
      </c>
      <c r="BA48" s="45">
        <f t="shared" si="200"/>
        <v>0</v>
      </c>
      <c r="BB48" s="45">
        <f t="shared" si="200"/>
        <v>0</v>
      </c>
      <c r="BC48" s="160">
        <f>COUNTIFS(BD$10:BD$29,"&lt;&gt;",$G$10:$G$29,$F$47,$F$10:$F$29,$G48)</f>
        <v>0</v>
      </c>
      <c r="BD48" s="315">
        <f t="shared" si="201"/>
        <v>0</v>
      </c>
      <c r="BE48" s="316">
        <f t="shared" si="201"/>
        <v>0</v>
      </c>
      <c r="BF48" s="45">
        <f t="shared" si="201"/>
        <v>0</v>
      </c>
      <c r="BG48" s="45">
        <f t="shared" si="201"/>
        <v>0</v>
      </c>
      <c r="BH48" s="45">
        <f t="shared" si="201"/>
        <v>0</v>
      </c>
      <c r="BI48" s="160">
        <f>COUNTIFS(BJ$10:BJ$29,"&lt;&gt;",$G$10:$G$29,$F$47,$F$10:$F$29,$G48)</f>
        <v>0</v>
      </c>
      <c r="BJ48" s="315">
        <f t="shared" si="202"/>
        <v>0</v>
      </c>
      <c r="BK48" s="316">
        <f t="shared" si="202"/>
        <v>0</v>
      </c>
      <c r="BL48" s="45">
        <f t="shared" si="202"/>
        <v>0</v>
      </c>
      <c r="BM48" s="45">
        <f t="shared" si="202"/>
        <v>0</v>
      </c>
      <c r="BN48" s="45">
        <f t="shared" si="202"/>
        <v>0</v>
      </c>
      <c r="BO48" s="160">
        <f>COUNTIFS(BP$10:BP$29,"&lt;&gt;",$G$10:$G$29,$F$47,$F$10:$F$29,$G48)</f>
        <v>0</v>
      </c>
      <c r="BP48" s="315">
        <f t="shared" si="203"/>
        <v>0</v>
      </c>
      <c r="BQ48" s="316">
        <f t="shared" si="203"/>
        <v>0</v>
      </c>
      <c r="BR48" s="45">
        <f t="shared" si="203"/>
        <v>0</v>
      </c>
      <c r="BS48" s="45">
        <f t="shared" si="203"/>
        <v>0</v>
      </c>
      <c r="BT48" s="45">
        <f t="shared" si="203"/>
        <v>0</v>
      </c>
      <c r="BU48" s="160">
        <f>COUNTIFS(BV$10:BV$29,"&lt;&gt;",$G$10:$G$29,$F$47,$F$10:$F$29,$G48)</f>
        <v>0</v>
      </c>
      <c r="BV48" s="315">
        <f t="shared" si="204"/>
        <v>0</v>
      </c>
      <c r="BW48" s="316">
        <f t="shared" si="204"/>
        <v>0</v>
      </c>
      <c r="BX48" s="45">
        <f t="shared" si="204"/>
        <v>0</v>
      </c>
      <c r="BY48" s="45">
        <f t="shared" si="204"/>
        <v>0</v>
      </c>
      <c r="BZ48" s="45">
        <f t="shared" si="204"/>
        <v>0</v>
      </c>
      <c r="CA48" s="160">
        <f>COUNTIFS(CB$10:CB$29,"&lt;&gt;",$G$10:$G$29,$F$47,$F$10:$F$29,$G48)</f>
        <v>0</v>
      </c>
      <c r="CB48" s="315">
        <f t="shared" si="205"/>
        <v>0</v>
      </c>
      <c r="CC48" s="316">
        <f t="shared" si="205"/>
        <v>0</v>
      </c>
      <c r="CD48" s="45">
        <f t="shared" si="205"/>
        <v>0</v>
      </c>
      <c r="CE48" s="45">
        <f t="shared" si="205"/>
        <v>0</v>
      </c>
      <c r="CF48" s="45">
        <f t="shared" si="205"/>
        <v>0</v>
      </c>
      <c r="CG48" s="160">
        <f>COUNTIFS(CH$10:CH$29,"&lt;&gt;",$G$10:$G$29,$F$47,$F$10:$F$29,$G48)</f>
        <v>0</v>
      </c>
      <c r="CH48" s="315">
        <f t="shared" si="206"/>
        <v>0</v>
      </c>
      <c r="CI48" s="316">
        <f t="shared" si="206"/>
        <v>0</v>
      </c>
      <c r="CJ48" s="45">
        <f t="shared" si="206"/>
        <v>0</v>
      </c>
      <c r="CK48" s="45">
        <f t="shared" si="206"/>
        <v>0</v>
      </c>
      <c r="CL48" s="45">
        <f t="shared" si="206"/>
        <v>0</v>
      </c>
      <c r="CM48" s="160">
        <f>COUNTIFS(CN$10:CN$29,"&lt;&gt;",$G$10:$G$29,$F$47,$F$10:$F$29,$G48)</f>
        <v>0</v>
      </c>
      <c r="CN48" s="315">
        <f t="shared" si="207"/>
        <v>0</v>
      </c>
      <c r="CO48" s="316">
        <f t="shared" si="207"/>
        <v>0</v>
      </c>
      <c r="CP48" s="45">
        <f t="shared" si="207"/>
        <v>0</v>
      </c>
      <c r="CQ48" s="45">
        <f t="shared" si="207"/>
        <v>0</v>
      </c>
      <c r="CR48" s="45">
        <f t="shared" si="207"/>
        <v>0</v>
      </c>
      <c r="CS48" s="160">
        <f>COUNTIFS(CT$10:CT$29,"&lt;&gt;",$G$10:$G$29,$F$47,$F$10:$F$29,$G48)</f>
        <v>0</v>
      </c>
      <c r="CT48" s="315">
        <f t="shared" si="208"/>
        <v>0</v>
      </c>
      <c r="CU48" s="316">
        <f t="shared" si="208"/>
        <v>0</v>
      </c>
      <c r="CV48" s="45">
        <f t="shared" si="208"/>
        <v>0</v>
      </c>
      <c r="CW48" s="45">
        <f t="shared" si="208"/>
        <v>0</v>
      </c>
      <c r="CX48" s="161">
        <f t="shared" si="208"/>
        <v>0</v>
      </c>
      <c r="CY48" s="337">
        <f t="shared" si="177"/>
        <v>0</v>
      </c>
      <c r="CZ48" s="353">
        <f t="shared" ref="CZ48:CZ52" si="209">SUM(AY48,BD48,BJ48,BP48,BV48,CB48,CH48,CN48,CT48)</f>
        <v>0</v>
      </c>
      <c r="DA48" s="345">
        <f t="shared" ref="DA48:DA52" si="210">SUM(AZ48,BE48,BK48,BQ48,BW48,CC48,CI48,CO48,CU48)</f>
        <v>0</v>
      </c>
      <c r="DB48" s="334"/>
      <c r="DC48" s="334"/>
    </row>
    <row r="49" spans="1:107" ht="19.5" customHeight="1" x14ac:dyDescent="0.55000000000000004">
      <c r="A49" s="5"/>
      <c r="B49" s="5"/>
      <c r="C49" s="9"/>
      <c r="D49" s="5"/>
      <c r="F49" s="400"/>
      <c r="G49" s="154" t="s">
        <v>80</v>
      </c>
      <c r="H49" s="11">
        <f>'[1]単価(最初に入力）'!$N$32</f>
        <v>35.1</v>
      </c>
      <c r="I49" s="45">
        <f>SUMIFS($I$10:$I$19,$G$10:$G$19,$F$47,$F$10:$F$19,$G$34)</f>
        <v>0</v>
      </c>
      <c r="J49" s="51">
        <f>SUMIFS($J$10:$J$19,$G$10:$G$19,$F$47,$F$10:$F$19,$G$34)</f>
        <v>0</v>
      </c>
      <c r="K49" s="143"/>
      <c r="L49" s="5"/>
      <c r="M49" s="5"/>
      <c r="N49" s="16"/>
      <c r="O49" s="5"/>
      <c r="P49" s="5"/>
      <c r="Q49" s="5"/>
      <c r="R49" s="5"/>
      <c r="S49" s="5"/>
      <c r="T49" s="5"/>
      <c r="U49" s="5"/>
      <c r="V49" s="5"/>
      <c r="W49" s="5"/>
      <c r="X49" s="5"/>
      <c r="Y49" s="5"/>
      <c r="Z49" s="5"/>
      <c r="AA49" s="5"/>
      <c r="AB49" s="5"/>
      <c r="AC49" s="5"/>
      <c r="AD49" s="5"/>
      <c r="AE49" s="5"/>
      <c r="AF49" s="5"/>
      <c r="AG49" s="5"/>
      <c r="AH49" s="167"/>
      <c r="AI49" s="167"/>
      <c r="AJ49" s="167"/>
      <c r="AK49" s="167"/>
      <c r="AL49" s="167"/>
      <c r="AM49" s="167"/>
      <c r="AN49" s="167"/>
      <c r="AO49" s="167"/>
      <c r="AP49" s="167"/>
      <c r="AQ49" s="167"/>
      <c r="AR49" s="167"/>
      <c r="AS49" s="167"/>
      <c r="AT49" s="167"/>
      <c r="AU49" s="400"/>
      <c r="AV49" s="154" t="s">
        <v>80</v>
      </c>
      <c r="AW49" s="160">
        <f>COUNTIFS(AX$10:AX$29,"&lt;&gt;",$G$10:$G$29,$F$47,$F$10:$F$29,$G49)</f>
        <v>0</v>
      </c>
      <c r="AX49" s="315">
        <f t="shared" si="200"/>
        <v>0</v>
      </c>
      <c r="AY49" s="316">
        <f t="shared" si="200"/>
        <v>0</v>
      </c>
      <c r="AZ49" s="45">
        <f t="shared" si="200"/>
        <v>0</v>
      </c>
      <c r="BA49" s="45">
        <f t="shared" si="200"/>
        <v>0</v>
      </c>
      <c r="BB49" s="45">
        <f t="shared" si="200"/>
        <v>0</v>
      </c>
      <c r="BC49" s="160">
        <f>COUNTIFS(BD$10:BD$29,"&lt;&gt;",$G$10:$G$29,$F$47,$F$10:$F$29,$G49)</f>
        <v>0</v>
      </c>
      <c r="BD49" s="315">
        <f t="shared" si="201"/>
        <v>0</v>
      </c>
      <c r="BE49" s="316">
        <f t="shared" si="201"/>
        <v>0</v>
      </c>
      <c r="BF49" s="45">
        <f t="shared" si="201"/>
        <v>0</v>
      </c>
      <c r="BG49" s="45">
        <f t="shared" si="201"/>
        <v>0</v>
      </c>
      <c r="BH49" s="45">
        <f t="shared" si="201"/>
        <v>0</v>
      </c>
      <c r="BI49" s="160">
        <f>COUNTIFS(BJ$10:BJ$29,"&lt;&gt;",$G$10:$G$29,$F$47,$F$10:$F$29,$G49)</f>
        <v>0</v>
      </c>
      <c r="BJ49" s="315">
        <f t="shared" si="202"/>
        <v>0</v>
      </c>
      <c r="BK49" s="316">
        <f t="shared" si="202"/>
        <v>0</v>
      </c>
      <c r="BL49" s="45">
        <f t="shared" si="202"/>
        <v>0</v>
      </c>
      <c r="BM49" s="45">
        <f t="shared" si="202"/>
        <v>0</v>
      </c>
      <c r="BN49" s="45">
        <f t="shared" si="202"/>
        <v>0</v>
      </c>
      <c r="BO49" s="160">
        <f>COUNTIFS(BP$10:BP$29,"&lt;&gt;",$G$10:$G$29,$F$47,$F$10:$F$29,$G49)</f>
        <v>0</v>
      </c>
      <c r="BP49" s="315">
        <f t="shared" si="203"/>
        <v>0</v>
      </c>
      <c r="BQ49" s="316">
        <f t="shared" si="203"/>
        <v>0</v>
      </c>
      <c r="BR49" s="45">
        <f t="shared" si="203"/>
        <v>0</v>
      </c>
      <c r="BS49" s="45">
        <f t="shared" si="203"/>
        <v>0</v>
      </c>
      <c r="BT49" s="45">
        <f t="shared" si="203"/>
        <v>0</v>
      </c>
      <c r="BU49" s="160">
        <f>COUNTIFS(BV$10:BV$29,"&lt;&gt;",$G$10:$G$29,$F$47,$F$10:$F$29,$G49)</f>
        <v>0</v>
      </c>
      <c r="BV49" s="315">
        <f t="shared" si="204"/>
        <v>0</v>
      </c>
      <c r="BW49" s="316">
        <f t="shared" si="204"/>
        <v>0</v>
      </c>
      <c r="BX49" s="45">
        <f t="shared" si="204"/>
        <v>0</v>
      </c>
      <c r="BY49" s="45">
        <f t="shared" si="204"/>
        <v>0</v>
      </c>
      <c r="BZ49" s="45">
        <f t="shared" si="204"/>
        <v>0</v>
      </c>
      <c r="CA49" s="160">
        <f>COUNTIFS(CB$10:CB$29,"&lt;&gt;",$G$10:$G$29,$F$47,$F$10:$F$29,$G49)</f>
        <v>0</v>
      </c>
      <c r="CB49" s="315">
        <f t="shared" si="205"/>
        <v>0</v>
      </c>
      <c r="CC49" s="316">
        <f t="shared" si="205"/>
        <v>0</v>
      </c>
      <c r="CD49" s="45">
        <f t="shared" si="205"/>
        <v>0</v>
      </c>
      <c r="CE49" s="45">
        <f t="shared" si="205"/>
        <v>0</v>
      </c>
      <c r="CF49" s="45">
        <f t="shared" si="205"/>
        <v>0</v>
      </c>
      <c r="CG49" s="160">
        <f>COUNTIFS(CH$10:CH$29,"&lt;&gt;",$G$10:$G$29,$F$47,$F$10:$F$29,$G49)</f>
        <v>0</v>
      </c>
      <c r="CH49" s="315">
        <f t="shared" si="206"/>
        <v>0</v>
      </c>
      <c r="CI49" s="316">
        <f t="shared" si="206"/>
        <v>0</v>
      </c>
      <c r="CJ49" s="45">
        <f t="shared" si="206"/>
        <v>0</v>
      </c>
      <c r="CK49" s="45">
        <f t="shared" si="206"/>
        <v>0</v>
      </c>
      <c r="CL49" s="45">
        <f t="shared" si="206"/>
        <v>0</v>
      </c>
      <c r="CM49" s="160">
        <f>COUNTIFS(CN$10:CN$29,"&lt;&gt;",$G$10:$G$29,$F$47,$F$10:$F$29,$G49)</f>
        <v>0</v>
      </c>
      <c r="CN49" s="315">
        <f t="shared" si="207"/>
        <v>0</v>
      </c>
      <c r="CO49" s="316">
        <f t="shared" si="207"/>
        <v>0</v>
      </c>
      <c r="CP49" s="45">
        <f t="shared" si="207"/>
        <v>0</v>
      </c>
      <c r="CQ49" s="45">
        <f t="shared" si="207"/>
        <v>0</v>
      </c>
      <c r="CR49" s="45">
        <f t="shared" si="207"/>
        <v>0</v>
      </c>
      <c r="CS49" s="160">
        <f>COUNTIFS(CT$10:CT$29,"&lt;&gt;",$G$10:$G$29,$F$47,$F$10:$F$29,$G49)</f>
        <v>0</v>
      </c>
      <c r="CT49" s="315">
        <f t="shared" si="208"/>
        <v>0</v>
      </c>
      <c r="CU49" s="316">
        <f t="shared" si="208"/>
        <v>0</v>
      </c>
      <c r="CV49" s="45">
        <f t="shared" si="208"/>
        <v>0</v>
      </c>
      <c r="CW49" s="45">
        <f t="shared" si="208"/>
        <v>0</v>
      </c>
      <c r="CX49" s="161">
        <f t="shared" si="208"/>
        <v>0</v>
      </c>
      <c r="CY49" s="337">
        <f t="shared" si="177"/>
        <v>0</v>
      </c>
      <c r="CZ49" s="353">
        <f t="shared" si="209"/>
        <v>0</v>
      </c>
      <c r="DA49" s="345">
        <f t="shared" si="210"/>
        <v>0</v>
      </c>
      <c r="DB49" s="334"/>
      <c r="DC49" s="334"/>
    </row>
    <row r="50" spans="1:107" ht="19.5" customHeight="1" x14ac:dyDescent="0.55000000000000004">
      <c r="A50" s="5"/>
      <c r="B50" s="5"/>
      <c r="C50" s="9"/>
      <c r="D50" s="5"/>
      <c r="F50" s="400"/>
      <c r="G50" s="154" t="s">
        <v>100</v>
      </c>
      <c r="H50" s="11">
        <f>'[1]単価(最初に入力）'!$N$33</f>
        <v>49.1</v>
      </c>
      <c r="I50" s="45">
        <f>SUMIFS($J$10:$J$19,$G$10:$G$19,$F$47,$F$10:$F$19,$G$35)</f>
        <v>0</v>
      </c>
      <c r="J50" s="51">
        <f>SUMIFS($J$10:$J$19,$G$10:$G$19,$F$47,$F$10:$F$19,$G$35)</f>
        <v>0</v>
      </c>
      <c r="K50" s="143"/>
      <c r="L50" s="5"/>
      <c r="M50" s="5"/>
      <c r="N50" s="16"/>
      <c r="O50" s="5"/>
      <c r="P50" s="5"/>
      <c r="Q50" s="5"/>
      <c r="R50" s="5"/>
      <c r="S50" s="5"/>
      <c r="T50" s="5"/>
      <c r="U50" s="5"/>
      <c r="V50" s="5"/>
      <c r="W50" s="5"/>
      <c r="X50" s="5"/>
      <c r="Y50" s="5"/>
      <c r="Z50" s="5"/>
      <c r="AA50" s="5"/>
      <c r="AB50" s="5"/>
      <c r="AC50" s="5"/>
      <c r="AD50" s="5"/>
      <c r="AE50" s="5"/>
      <c r="AF50" s="5"/>
      <c r="AG50" s="5"/>
      <c r="AH50" s="167"/>
      <c r="AI50" s="167"/>
      <c r="AJ50" s="167"/>
      <c r="AK50" s="167"/>
      <c r="AL50" s="167"/>
      <c r="AM50" s="167"/>
      <c r="AN50" s="167"/>
      <c r="AO50" s="167"/>
      <c r="AP50" s="167"/>
      <c r="AQ50" s="167"/>
      <c r="AR50" s="167"/>
      <c r="AS50" s="167"/>
      <c r="AT50" s="167"/>
      <c r="AU50" s="400"/>
      <c r="AV50" s="154" t="s">
        <v>100</v>
      </c>
      <c r="AW50" s="160">
        <f>COUNTIFS(AX$10:AX$29,"&lt;&gt;",$G$10:$G$29,$F$47,$F$10:$F$29,$G50)</f>
        <v>0</v>
      </c>
      <c r="AX50" s="315">
        <f t="shared" si="200"/>
        <v>0</v>
      </c>
      <c r="AY50" s="316">
        <f t="shared" si="200"/>
        <v>0</v>
      </c>
      <c r="AZ50" s="45">
        <f t="shared" si="200"/>
        <v>0</v>
      </c>
      <c r="BA50" s="45">
        <f t="shared" si="200"/>
        <v>0</v>
      </c>
      <c r="BB50" s="45">
        <f t="shared" si="200"/>
        <v>0</v>
      </c>
      <c r="BC50" s="160">
        <f>COUNTIFS(BD$10:BD$29,"&lt;&gt;",$G$10:$G$29,$F$47,$F$10:$F$29,$G50)</f>
        <v>0</v>
      </c>
      <c r="BD50" s="315">
        <f t="shared" si="201"/>
        <v>0</v>
      </c>
      <c r="BE50" s="316">
        <f t="shared" si="201"/>
        <v>0</v>
      </c>
      <c r="BF50" s="45">
        <f t="shared" si="201"/>
        <v>0</v>
      </c>
      <c r="BG50" s="45">
        <f t="shared" si="201"/>
        <v>0</v>
      </c>
      <c r="BH50" s="45">
        <f t="shared" si="201"/>
        <v>0</v>
      </c>
      <c r="BI50" s="160">
        <f>COUNTIFS(BJ$10:BJ$29,"&lt;&gt;",$G$10:$G$29,$F$47,$F$10:$F$29,$G50)</f>
        <v>0</v>
      </c>
      <c r="BJ50" s="315">
        <f t="shared" si="202"/>
        <v>0</v>
      </c>
      <c r="BK50" s="316">
        <f t="shared" si="202"/>
        <v>0</v>
      </c>
      <c r="BL50" s="45">
        <f t="shared" si="202"/>
        <v>0</v>
      </c>
      <c r="BM50" s="45">
        <f t="shared" si="202"/>
        <v>0</v>
      </c>
      <c r="BN50" s="45">
        <f t="shared" si="202"/>
        <v>0</v>
      </c>
      <c r="BO50" s="160">
        <f>COUNTIFS(BP$10:BP$29,"&lt;&gt;",$G$10:$G$29,$F$47,$F$10:$F$29,$G50)</f>
        <v>0</v>
      </c>
      <c r="BP50" s="315">
        <f t="shared" si="203"/>
        <v>0</v>
      </c>
      <c r="BQ50" s="316">
        <f t="shared" si="203"/>
        <v>0</v>
      </c>
      <c r="BR50" s="45">
        <f t="shared" si="203"/>
        <v>0</v>
      </c>
      <c r="BS50" s="45">
        <f t="shared" si="203"/>
        <v>0</v>
      </c>
      <c r="BT50" s="45">
        <f t="shared" si="203"/>
        <v>0</v>
      </c>
      <c r="BU50" s="160">
        <f>COUNTIFS(BV$10:BV$29,"&lt;&gt;",$G$10:$G$29,$F$47,$F$10:$F$29,$G50)</f>
        <v>0</v>
      </c>
      <c r="BV50" s="315">
        <f t="shared" si="204"/>
        <v>0</v>
      </c>
      <c r="BW50" s="316">
        <f t="shared" si="204"/>
        <v>0</v>
      </c>
      <c r="BX50" s="45">
        <f t="shared" si="204"/>
        <v>0</v>
      </c>
      <c r="BY50" s="45">
        <f t="shared" si="204"/>
        <v>0</v>
      </c>
      <c r="BZ50" s="45">
        <f t="shared" si="204"/>
        <v>0</v>
      </c>
      <c r="CA50" s="160">
        <f>COUNTIFS(CB$10:CB$29,"&lt;&gt;",$G$10:$G$29,$F$47,$F$10:$F$29,$G50)</f>
        <v>0</v>
      </c>
      <c r="CB50" s="315">
        <f t="shared" si="205"/>
        <v>0</v>
      </c>
      <c r="CC50" s="316">
        <f t="shared" si="205"/>
        <v>0</v>
      </c>
      <c r="CD50" s="45">
        <f t="shared" si="205"/>
        <v>0</v>
      </c>
      <c r="CE50" s="45">
        <f t="shared" si="205"/>
        <v>0</v>
      </c>
      <c r="CF50" s="45">
        <f t="shared" si="205"/>
        <v>0</v>
      </c>
      <c r="CG50" s="160">
        <f>COUNTIFS(CH$10:CH$29,"&lt;&gt;",$G$10:$G$29,$F$47,$F$10:$F$29,$G50)</f>
        <v>0</v>
      </c>
      <c r="CH50" s="315">
        <f t="shared" si="206"/>
        <v>0</v>
      </c>
      <c r="CI50" s="316">
        <f t="shared" si="206"/>
        <v>0</v>
      </c>
      <c r="CJ50" s="45">
        <f t="shared" si="206"/>
        <v>0</v>
      </c>
      <c r="CK50" s="45">
        <f t="shared" si="206"/>
        <v>0</v>
      </c>
      <c r="CL50" s="45">
        <f t="shared" si="206"/>
        <v>0</v>
      </c>
      <c r="CM50" s="160">
        <f>COUNTIFS(CN$10:CN$29,"&lt;&gt;",$G$10:$G$29,$F$47,$F$10:$F$29,$G50)</f>
        <v>0</v>
      </c>
      <c r="CN50" s="315">
        <f t="shared" si="207"/>
        <v>0</v>
      </c>
      <c r="CO50" s="316">
        <f t="shared" si="207"/>
        <v>0</v>
      </c>
      <c r="CP50" s="45">
        <f t="shared" si="207"/>
        <v>0</v>
      </c>
      <c r="CQ50" s="45">
        <f t="shared" si="207"/>
        <v>0</v>
      </c>
      <c r="CR50" s="45">
        <f t="shared" si="207"/>
        <v>0</v>
      </c>
      <c r="CS50" s="160">
        <f>COUNTIFS(CT$10:CT$29,"&lt;&gt;",$G$10:$G$29,$F$47,$F$10:$F$29,$G50)</f>
        <v>0</v>
      </c>
      <c r="CT50" s="315">
        <f t="shared" si="208"/>
        <v>0</v>
      </c>
      <c r="CU50" s="316">
        <f t="shared" si="208"/>
        <v>0</v>
      </c>
      <c r="CV50" s="45">
        <f t="shared" si="208"/>
        <v>0</v>
      </c>
      <c r="CW50" s="45">
        <f t="shared" si="208"/>
        <v>0</v>
      </c>
      <c r="CX50" s="161">
        <f t="shared" si="208"/>
        <v>0</v>
      </c>
      <c r="CY50" s="337">
        <f t="shared" si="177"/>
        <v>0</v>
      </c>
      <c r="CZ50" s="353">
        <f t="shared" si="209"/>
        <v>0</v>
      </c>
      <c r="DA50" s="345">
        <f t="shared" si="210"/>
        <v>0</v>
      </c>
      <c r="DB50" s="334"/>
      <c r="DC50" s="334"/>
    </row>
    <row r="51" spans="1:107" ht="19.5" customHeight="1" thickBot="1" x14ac:dyDescent="0.6">
      <c r="A51" s="5"/>
      <c r="B51" s="5"/>
      <c r="C51" s="9"/>
      <c r="D51" s="5"/>
      <c r="F51" s="403"/>
      <c r="G51" s="173" t="s">
        <v>101</v>
      </c>
      <c r="H51" s="173"/>
      <c r="I51" s="191">
        <f>SUM(I47:I50)</f>
        <v>0</v>
      </c>
      <c r="J51" s="192">
        <f>SUM(J47:J50)</f>
        <v>0</v>
      </c>
      <c r="K51" s="171"/>
      <c r="L51" s="5"/>
      <c r="M51" s="5"/>
      <c r="N51" s="16"/>
      <c r="O51" s="5"/>
      <c r="P51" s="5"/>
      <c r="Q51" s="5"/>
      <c r="R51" s="5"/>
      <c r="S51" s="5"/>
      <c r="T51" s="5"/>
      <c r="U51" s="5"/>
      <c r="V51" s="5"/>
      <c r="W51" s="5"/>
      <c r="X51" s="5"/>
      <c r="Y51" s="5"/>
      <c r="Z51" s="5"/>
      <c r="AA51" s="5"/>
      <c r="AB51" s="5"/>
      <c r="AC51" s="5"/>
      <c r="AD51" s="5"/>
      <c r="AE51" s="5"/>
      <c r="AF51" s="5"/>
      <c r="AG51" s="5"/>
      <c r="AH51" s="167"/>
      <c r="AI51" s="167"/>
      <c r="AJ51" s="167"/>
      <c r="AK51" s="167"/>
      <c r="AL51" s="167"/>
      <c r="AM51" s="167"/>
      <c r="AN51" s="167"/>
      <c r="AO51" s="167"/>
      <c r="AP51" s="167"/>
      <c r="AQ51" s="167"/>
      <c r="AR51" s="167"/>
      <c r="AS51" s="167"/>
      <c r="AT51" s="167"/>
      <c r="AU51" s="403"/>
      <c r="AV51" s="173" t="s">
        <v>101</v>
      </c>
      <c r="AW51" s="193">
        <f t="shared" ref="AW51:CX51" si="211">SUM(AW47:AW50)</f>
        <v>0</v>
      </c>
      <c r="AX51" s="321">
        <f t="shared" si="211"/>
        <v>0</v>
      </c>
      <c r="AY51" s="322">
        <f t="shared" si="211"/>
        <v>0</v>
      </c>
      <c r="AZ51" s="194">
        <f t="shared" si="211"/>
        <v>0</v>
      </c>
      <c r="BA51" s="194">
        <f t="shared" si="211"/>
        <v>0</v>
      </c>
      <c r="BB51" s="194">
        <f t="shared" si="211"/>
        <v>0</v>
      </c>
      <c r="BC51" s="193">
        <f t="shared" si="211"/>
        <v>0</v>
      </c>
      <c r="BD51" s="321">
        <f t="shared" si="211"/>
        <v>0</v>
      </c>
      <c r="BE51" s="322">
        <f t="shared" si="211"/>
        <v>0</v>
      </c>
      <c r="BF51" s="194">
        <f t="shared" si="211"/>
        <v>0</v>
      </c>
      <c r="BG51" s="194">
        <f t="shared" si="211"/>
        <v>0</v>
      </c>
      <c r="BH51" s="194">
        <f t="shared" si="211"/>
        <v>0</v>
      </c>
      <c r="BI51" s="193">
        <f t="shared" si="211"/>
        <v>0</v>
      </c>
      <c r="BJ51" s="321">
        <f t="shared" si="211"/>
        <v>0</v>
      </c>
      <c r="BK51" s="322">
        <f t="shared" si="211"/>
        <v>0</v>
      </c>
      <c r="BL51" s="194">
        <f t="shared" si="211"/>
        <v>0</v>
      </c>
      <c r="BM51" s="194">
        <f t="shared" si="211"/>
        <v>0</v>
      </c>
      <c r="BN51" s="194">
        <f t="shared" si="211"/>
        <v>0</v>
      </c>
      <c r="BO51" s="193">
        <f t="shared" si="211"/>
        <v>0</v>
      </c>
      <c r="BP51" s="321">
        <f t="shared" si="211"/>
        <v>0</v>
      </c>
      <c r="BQ51" s="322">
        <f t="shared" si="211"/>
        <v>0</v>
      </c>
      <c r="BR51" s="194">
        <f t="shared" si="211"/>
        <v>0</v>
      </c>
      <c r="BS51" s="194">
        <f t="shared" si="211"/>
        <v>0</v>
      </c>
      <c r="BT51" s="194">
        <f t="shared" si="211"/>
        <v>0</v>
      </c>
      <c r="BU51" s="193">
        <f t="shared" si="211"/>
        <v>0</v>
      </c>
      <c r="BV51" s="321">
        <f t="shared" si="211"/>
        <v>0</v>
      </c>
      <c r="BW51" s="322">
        <f t="shared" si="211"/>
        <v>0</v>
      </c>
      <c r="BX51" s="194">
        <f t="shared" si="211"/>
        <v>0</v>
      </c>
      <c r="BY51" s="194">
        <f t="shared" si="211"/>
        <v>0</v>
      </c>
      <c r="BZ51" s="194">
        <f t="shared" si="211"/>
        <v>0</v>
      </c>
      <c r="CA51" s="193">
        <f t="shared" si="211"/>
        <v>0</v>
      </c>
      <c r="CB51" s="321">
        <f t="shared" si="211"/>
        <v>0</v>
      </c>
      <c r="CC51" s="322">
        <f t="shared" si="211"/>
        <v>0</v>
      </c>
      <c r="CD51" s="194">
        <f t="shared" si="211"/>
        <v>0</v>
      </c>
      <c r="CE51" s="194">
        <f t="shared" si="211"/>
        <v>0</v>
      </c>
      <c r="CF51" s="194">
        <f t="shared" si="211"/>
        <v>0</v>
      </c>
      <c r="CG51" s="193">
        <f t="shared" si="211"/>
        <v>0</v>
      </c>
      <c r="CH51" s="321">
        <f t="shared" si="211"/>
        <v>0</v>
      </c>
      <c r="CI51" s="322">
        <f t="shared" si="211"/>
        <v>0</v>
      </c>
      <c r="CJ51" s="194">
        <f t="shared" si="211"/>
        <v>0</v>
      </c>
      <c r="CK51" s="194">
        <f t="shared" si="211"/>
        <v>0</v>
      </c>
      <c r="CL51" s="194">
        <f t="shared" si="211"/>
        <v>0</v>
      </c>
      <c r="CM51" s="193">
        <f t="shared" si="211"/>
        <v>0</v>
      </c>
      <c r="CN51" s="321">
        <f t="shared" si="211"/>
        <v>0</v>
      </c>
      <c r="CO51" s="322">
        <f t="shared" si="211"/>
        <v>0</v>
      </c>
      <c r="CP51" s="194">
        <f t="shared" si="211"/>
        <v>0</v>
      </c>
      <c r="CQ51" s="194">
        <f t="shared" si="211"/>
        <v>0</v>
      </c>
      <c r="CR51" s="194">
        <f t="shared" si="211"/>
        <v>0</v>
      </c>
      <c r="CS51" s="193">
        <f t="shared" si="211"/>
        <v>0</v>
      </c>
      <c r="CT51" s="321">
        <f t="shared" si="211"/>
        <v>0</v>
      </c>
      <c r="CU51" s="322">
        <f t="shared" si="211"/>
        <v>0</v>
      </c>
      <c r="CV51" s="194">
        <f t="shared" si="211"/>
        <v>0</v>
      </c>
      <c r="CW51" s="194">
        <f t="shared" si="211"/>
        <v>0</v>
      </c>
      <c r="CX51" s="195">
        <f t="shared" si="211"/>
        <v>0</v>
      </c>
      <c r="CY51" s="342">
        <f t="shared" si="177"/>
        <v>0</v>
      </c>
      <c r="CZ51" s="358">
        <f t="shared" si="209"/>
        <v>0</v>
      </c>
      <c r="DA51" s="350">
        <f t="shared" si="210"/>
        <v>0</v>
      </c>
      <c r="DB51" s="334"/>
      <c r="DC51" s="334"/>
    </row>
    <row r="52" spans="1:107" ht="19.5" customHeight="1" thickTop="1" thickBot="1" x14ac:dyDescent="0.6">
      <c r="A52" s="5"/>
      <c r="B52" s="5"/>
      <c r="C52" s="9"/>
      <c r="D52" s="5"/>
      <c r="F52" s="196"/>
      <c r="G52" s="197" t="s">
        <v>105</v>
      </c>
      <c r="H52" s="197"/>
      <c r="I52" s="198">
        <f>SUM(I36+I41+I46+I51)</f>
        <v>0</v>
      </c>
      <c r="J52" s="199">
        <f>SUM(J36+J41+J46+J51)</f>
        <v>0</v>
      </c>
      <c r="K52" s="171"/>
      <c r="L52" s="5"/>
      <c r="M52" s="5"/>
      <c r="N52" s="16"/>
      <c r="O52" s="5"/>
      <c r="P52" s="5"/>
      <c r="Q52" s="5"/>
      <c r="R52" s="5"/>
      <c r="S52" s="5"/>
      <c r="T52" s="5"/>
      <c r="U52" s="5"/>
      <c r="V52" s="5"/>
      <c r="W52" s="5"/>
      <c r="X52" s="5"/>
      <c r="Y52" s="5"/>
      <c r="Z52" s="5"/>
      <c r="AA52" s="5"/>
      <c r="AB52" s="5"/>
      <c r="AC52" s="5"/>
      <c r="AD52" s="5"/>
      <c r="AE52" s="5"/>
      <c r="AF52" s="5"/>
      <c r="AG52" s="5"/>
      <c r="AH52" s="181"/>
      <c r="AI52" s="181"/>
      <c r="AJ52" s="181"/>
      <c r="AK52" s="181"/>
      <c r="AL52" s="181"/>
      <c r="AM52" s="181"/>
      <c r="AN52" s="181"/>
      <c r="AO52" s="181"/>
      <c r="AP52" s="181"/>
      <c r="AQ52" s="181"/>
      <c r="AR52" s="181"/>
      <c r="AS52" s="181"/>
      <c r="AT52" s="181"/>
      <c r="AU52" s="196"/>
      <c r="AV52" s="197" t="s">
        <v>105</v>
      </c>
      <c r="AW52" s="200">
        <f>AW36+AW41+AW46+AW51</f>
        <v>0</v>
      </c>
      <c r="AX52" s="323">
        <f>SUM(AX36+AX41+AX46+AX51)</f>
        <v>0</v>
      </c>
      <c r="AY52" s="323">
        <f>SUM(AY36+AY41+AY46+AY51)</f>
        <v>0</v>
      </c>
      <c r="AZ52" s="201">
        <f>SUM(AZ36+AZ41+AZ46+AZ51)</f>
        <v>0</v>
      </c>
      <c r="BA52" s="201">
        <f>SUM(BA36+BA41+BA46+BA51)</f>
        <v>0</v>
      </c>
      <c r="BB52" s="201">
        <f>SUM(BB36+BB41+BB46+BB51)</f>
        <v>0</v>
      </c>
      <c r="BC52" s="200">
        <f>BC36+BC41+BC46+BC51</f>
        <v>0</v>
      </c>
      <c r="BD52" s="323">
        <f>SUM(BD36+BD41+BD46+BD51)</f>
        <v>0</v>
      </c>
      <c r="BE52" s="323">
        <f>SUM(BE36+BE41+BE46+BE51)</f>
        <v>0</v>
      </c>
      <c r="BF52" s="201">
        <f>SUM(BF36+BF41+BF46+BF51)</f>
        <v>0</v>
      </c>
      <c r="BG52" s="201">
        <f>SUM(BG36+BG41+BG46+BG51)</f>
        <v>0</v>
      </c>
      <c r="BH52" s="201">
        <f>SUM(BH36+BH41+BH46+BH51)</f>
        <v>0</v>
      </c>
      <c r="BI52" s="200">
        <f>BI36+BI41+BI46+BI51</f>
        <v>0</v>
      </c>
      <c r="BJ52" s="323">
        <f>SUM(BJ36+BJ41+BJ46+BJ51)</f>
        <v>0</v>
      </c>
      <c r="BK52" s="323">
        <f>SUM(BK36+BK41+BK46+BK51)</f>
        <v>0</v>
      </c>
      <c r="BL52" s="201">
        <f>SUM(BL36+BL41+BL46+BL51)</f>
        <v>0</v>
      </c>
      <c r="BM52" s="201">
        <f>SUM(BM36+BM41+BM46+BM51)</f>
        <v>0</v>
      </c>
      <c r="BN52" s="201">
        <f>SUM(BN36+BN41+BN46+BN51)</f>
        <v>0</v>
      </c>
      <c r="BO52" s="200">
        <f>BO36+BO41+BO46+BO51</f>
        <v>0</v>
      </c>
      <c r="BP52" s="323">
        <f>SUM(BP36+BP41+BP46+BP51)</f>
        <v>0</v>
      </c>
      <c r="BQ52" s="323">
        <f>SUM(BQ36+BQ41+BQ46+BQ51)</f>
        <v>0</v>
      </c>
      <c r="BR52" s="201">
        <f>SUM(BR36+BR41+BR46+BR51)</f>
        <v>0</v>
      </c>
      <c r="BS52" s="201">
        <f>SUM(BS36+BS41+BS46+BS51)</f>
        <v>0</v>
      </c>
      <c r="BT52" s="201">
        <f>SUM(BT36+BT41+BT46+BT51)</f>
        <v>0</v>
      </c>
      <c r="BU52" s="200">
        <f>BU36+BU41+BU46+BU51</f>
        <v>0</v>
      </c>
      <c r="BV52" s="323">
        <f>SUM(BV36+BV41+BV46+BV51)</f>
        <v>0</v>
      </c>
      <c r="BW52" s="323">
        <f>SUM(BW36+BW41+BW46+BW51)</f>
        <v>0</v>
      </c>
      <c r="BX52" s="201">
        <f>SUM(BX36+BX41+BX46+BX51)</f>
        <v>0</v>
      </c>
      <c r="BY52" s="201">
        <f>SUM(BY36+BY41+BY46+BY51)</f>
        <v>0</v>
      </c>
      <c r="BZ52" s="201">
        <f>SUM(BZ36+BZ41+BZ46+BZ51)</f>
        <v>0</v>
      </c>
      <c r="CA52" s="200">
        <f>CA36+CA41+CA46+CA51</f>
        <v>0</v>
      </c>
      <c r="CB52" s="323">
        <f>SUM(CB36+CB41+CB46+CB51)</f>
        <v>0</v>
      </c>
      <c r="CC52" s="323">
        <f>SUM(CC36+CC41+CC46+CC51)</f>
        <v>0</v>
      </c>
      <c r="CD52" s="201">
        <f>SUM(CD36+CD41+CD46+CD51)</f>
        <v>0</v>
      </c>
      <c r="CE52" s="201">
        <f>SUM(CE36+CE41+CE46+CE51)</f>
        <v>0</v>
      </c>
      <c r="CF52" s="201">
        <f>SUM(CF36+CF41+CF46+CF51)</f>
        <v>0</v>
      </c>
      <c r="CG52" s="200">
        <f>CG36+CG41+CG46+CG51</f>
        <v>0</v>
      </c>
      <c r="CH52" s="323">
        <f>SUM(CH36+CH41+CH46+CH51)</f>
        <v>0</v>
      </c>
      <c r="CI52" s="323">
        <f>SUM(CI36+CI41+CI46+CI51)</f>
        <v>0</v>
      </c>
      <c r="CJ52" s="201">
        <f>SUM(CJ36+CJ41+CJ46+CJ51)</f>
        <v>0</v>
      </c>
      <c r="CK52" s="201">
        <f>SUM(CK36+CK41+CK46+CK51)</f>
        <v>0</v>
      </c>
      <c r="CL52" s="201">
        <f>SUM(CL36+CL41+CL46+CL51)</f>
        <v>0</v>
      </c>
      <c r="CM52" s="200">
        <f>CM36+CM41+CM46+CM51</f>
        <v>0</v>
      </c>
      <c r="CN52" s="323">
        <f>SUM(CN36+CN41+CN46+CN51)</f>
        <v>0</v>
      </c>
      <c r="CO52" s="323">
        <f>SUM(CO36+CO41+CO46+CO51)</f>
        <v>0</v>
      </c>
      <c r="CP52" s="201">
        <f>SUM(CP36+CP41+CP46+CP51)</f>
        <v>0</v>
      </c>
      <c r="CQ52" s="201">
        <f>SUM(CQ36+CQ41+CQ46+CQ51)</f>
        <v>0</v>
      </c>
      <c r="CR52" s="201">
        <f>SUM(CR36+CR41+CR46+CR51)</f>
        <v>0</v>
      </c>
      <c r="CS52" s="200">
        <f>CS36+CS41+CS46+CS51</f>
        <v>0</v>
      </c>
      <c r="CT52" s="323">
        <f>SUM(CT36+CT41+CT46+CT51)</f>
        <v>0</v>
      </c>
      <c r="CU52" s="323">
        <f>SUM(CU36+CU41+CU46+CU51)</f>
        <v>0</v>
      </c>
      <c r="CV52" s="201">
        <f t="shared" ref="CV52:CX52" si="212">SUM(CV36+CV41+CV46+CV51)</f>
        <v>0</v>
      </c>
      <c r="CW52" s="201">
        <f t="shared" si="212"/>
        <v>0</v>
      </c>
      <c r="CX52" s="202">
        <f t="shared" si="212"/>
        <v>0</v>
      </c>
      <c r="CY52" s="343">
        <f t="shared" si="177"/>
        <v>0</v>
      </c>
      <c r="CZ52" s="359">
        <f t="shared" si="209"/>
        <v>0</v>
      </c>
      <c r="DA52" s="351">
        <f t="shared" si="210"/>
        <v>0</v>
      </c>
      <c r="DB52" s="334"/>
      <c r="DC52" s="334"/>
    </row>
    <row r="53" spans="1:107" ht="19.5" customHeight="1" x14ac:dyDescent="0.55000000000000004">
      <c r="A53" s="5"/>
      <c r="B53" s="5"/>
      <c r="C53" s="9"/>
      <c r="D53" s="5"/>
      <c r="F53" s="5"/>
      <c r="G53" s="5"/>
      <c r="H53" s="5"/>
      <c r="I53" s="5"/>
      <c r="J53" s="5"/>
      <c r="K53" s="15"/>
      <c r="L53" s="5"/>
      <c r="M53" s="5"/>
      <c r="N53" s="16"/>
      <c r="O53" s="5"/>
      <c r="P53" s="5"/>
      <c r="Q53" s="5"/>
      <c r="R53" s="5"/>
      <c r="S53" s="5"/>
      <c r="T53" s="5"/>
      <c r="U53" s="5"/>
      <c r="V53" s="5"/>
      <c r="W53" s="5"/>
      <c r="X53" s="5"/>
      <c r="Y53" s="5"/>
      <c r="Z53" s="5"/>
      <c r="AA53" s="5"/>
      <c r="AB53" s="5"/>
      <c r="AC53" s="5"/>
      <c r="AD53" s="5"/>
      <c r="AE53" s="5"/>
      <c r="AF53" s="5"/>
      <c r="AG53" s="5"/>
      <c r="AH53" s="181"/>
      <c r="AI53" s="181"/>
      <c r="AJ53" s="181"/>
      <c r="AK53" s="181"/>
      <c r="AL53" s="181"/>
      <c r="AM53" s="181"/>
      <c r="AN53" s="181"/>
      <c r="AO53" s="181"/>
      <c r="AP53" s="181"/>
      <c r="AQ53" s="181"/>
      <c r="AR53" s="181"/>
      <c r="AS53" s="181"/>
      <c r="AT53" s="181"/>
      <c r="AU53" s="181"/>
      <c r="AV53" s="181"/>
      <c r="AW53" s="203"/>
      <c r="AX53" s="5"/>
      <c r="AY53" s="5"/>
      <c r="AZ53" s="5"/>
      <c r="BA53" s="5"/>
      <c r="BB53" s="5"/>
      <c r="BC53" s="204"/>
      <c r="BD53" s="204" t="s">
        <v>104</v>
      </c>
      <c r="BE53" s="204"/>
      <c r="BF53" s="205">
        <f>SUM(BF49:BF52)</f>
        <v>0</v>
      </c>
      <c r="BG53" s="205">
        <f>SUM(BG49:BG52)</f>
        <v>0</v>
      </c>
      <c r="BH53" s="206">
        <f>SUM(BH49:BH52)</f>
        <v>0</v>
      </c>
      <c r="BI53" s="206">
        <f>SUM(BI49:BI52)</f>
        <v>0</v>
      </c>
      <c r="BJ53" s="5"/>
      <c r="BK53" s="5"/>
      <c r="BL53" s="5"/>
      <c r="BM53" s="5"/>
      <c r="BN53" s="5"/>
      <c r="BO53" s="5"/>
      <c r="BP53" s="5"/>
      <c r="BQ53" s="5"/>
      <c r="BR53" s="5"/>
      <c r="BS53" s="5"/>
      <c r="BT53" s="5"/>
      <c r="BU53" s="5"/>
      <c r="BV53" s="5"/>
      <c r="BW53" s="5"/>
      <c r="BX53" s="5"/>
      <c r="BY53" s="5"/>
      <c r="BZ53" s="5"/>
      <c r="CA53" s="5"/>
      <c r="CB53" s="5"/>
      <c r="CC53" s="5"/>
      <c r="CD53" s="5"/>
      <c r="CE53" s="5"/>
    </row>
    <row r="54" spans="1:107" ht="19.5" customHeight="1" x14ac:dyDescent="0.55000000000000004">
      <c r="A54" s="5"/>
      <c r="B54" s="5"/>
      <c r="C54" s="9"/>
      <c r="D54" s="5"/>
      <c r="F54" s="5"/>
      <c r="G54" s="5"/>
      <c r="H54" s="5"/>
      <c r="I54" s="5"/>
      <c r="J54" s="5"/>
      <c r="K54" s="15"/>
      <c r="L54" s="5"/>
      <c r="M54" s="5"/>
      <c r="N54" s="16"/>
      <c r="O54" s="5"/>
      <c r="P54" s="5"/>
      <c r="Q54" s="5"/>
      <c r="R54" s="5"/>
      <c r="S54" s="5"/>
      <c r="T54" s="5"/>
      <c r="U54" s="5"/>
      <c r="V54" s="5"/>
      <c r="W54" s="5"/>
      <c r="X54" s="5"/>
      <c r="Y54" s="5"/>
      <c r="Z54" s="5"/>
      <c r="AA54" s="5"/>
      <c r="AB54" s="5"/>
      <c r="AC54" s="5"/>
      <c r="AD54" s="5"/>
      <c r="AE54" s="5"/>
      <c r="AF54" s="5"/>
      <c r="AG54" s="5"/>
      <c r="AH54" s="167"/>
      <c r="AI54" s="167"/>
      <c r="AJ54" s="167"/>
      <c r="AK54" s="167"/>
      <c r="AL54" s="167"/>
      <c r="AM54" s="167"/>
      <c r="AN54" s="167"/>
      <c r="AO54" s="167"/>
      <c r="AP54" s="167"/>
      <c r="AQ54" s="167"/>
      <c r="AR54" s="167"/>
      <c r="AS54" s="167"/>
      <c r="AT54" s="167"/>
      <c r="AU54" s="167"/>
      <c r="AV54" s="167"/>
      <c r="AW54" s="203"/>
      <c r="AX54" s="5"/>
      <c r="AY54" s="5"/>
      <c r="AZ54" s="5"/>
      <c r="BA54" s="5"/>
      <c r="BB54" s="5"/>
      <c r="BC54" s="207"/>
      <c r="BD54" s="204"/>
      <c r="BE54" s="204"/>
      <c r="BF54" s="208" t="s">
        <v>102</v>
      </c>
      <c r="BG54" s="208" t="s">
        <v>16</v>
      </c>
      <c r="BH54" s="5" t="s">
        <v>102</v>
      </c>
      <c r="BI54" s="5" t="s">
        <v>16</v>
      </c>
      <c r="BJ54" s="5"/>
      <c r="BK54" s="5"/>
      <c r="BL54" s="5"/>
      <c r="BM54" s="5"/>
      <c r="BN54" s="5"/>
      <c r="BO54" s="5"/>
      <c r="BP54" s="5"/>
      <c r="BQ54" s="5"/>
      <c r="BR54" s="5"/>
      <c r="BS54" s="5"/>
      <c r="BT54" s="5"/>
      <c r="BU54" s="5"/>
      <c r="BV54" s="5"/>
      <c r="BW54" s="5"/>
      <c r="BX54" s="5"/>
      <c r="BY54" s="5"/>
      <c r="BZ54" s="5"/>
      <c r="CA54" s="5"/>
      <c r="CB54" s="5"/>
      <c r="CC54" s="5"/>
      <c r="CD54" s="5"/>
      <c r="CE54" s="5"/>
    </row>
    <row r="55" spans="1:107" ht="19.5" customHeight="1" x14ac:dyDescent="0.55000000000000004">
      <c r="A55" s="5"/>
      <c r="B55" s="5"/>
      <c r="C55" s="9"/>
      <c r="D55" s="5"/>
      <c r="F55" s="5"/>
      <c r="G55" s="5"/>
      <c r="H55" s="5"/>
      <c r="I55" s="5"/>
      <c r="J55" s="5"/>
      <c r="K55" s="15"/>
      <c r="L55" s="5"/>
      <c r="M55" s="5"/>
      <c r="N55" s="16"/>
      <c r="O55" s="5"/>
      <c r="P55" s="5"/>
      <c r="Q55" s="5"/>
      <c r="R55" s="5"/>
      <c r="S55" s="5"/>
      <c r="T55" s="5"/>
      <c r="U55" s="5"/>
      <c r="V55" s="5"/>
      <c r="W55" s="5"/>
      <c r="X55" s="5"/>
      <c r="Y55" s="5"/>
      <c r="Z55" s="5"/>
      <c r="AA55" s="5"/>
      <c r="AB55" s="5"/>
      <c r="AC55" s="5"/>
      <c r="AD55" s="5"/>
      <c r="AE55" s="5"/>
      <c r="AF55" s="5"/>
      <c r="AG55" s="5"/>
      <c r="AH55" s="167"/>
      <c r="AI55" s="167"/>
      <c r="AJ55" s="167"/>
      <c r="AK55" s="167"/>
      <c r="AL55" s="167"/>
      <c r="AM55" s="167"/>
      <c r="AN55" s="167"/>
      <c r="AO55" s="167"/>
      <c r="AP55" s="167"/>
      <c r="AQ55" s="167"/>
      <c r="AR55" s="167"/>
      <c r="AS55" s="167"/>
      <c r="AT55" s="167"/>
      <c r="AU55" s="167"/>
      <c r="AV55" s="167"/>
      <c r="AW55" s="5"/>
      <c r="AX55" s="5"/>
      <c r="AY55" s="5"/>
      <c r="AZ55" s="5"/>
      <c r="BA55" s="5"/>
      <c r="BB55" s="5"/>
      <c r="BC55" s="207"/>
      <c r="BD55" s="207">
        <v>1.1499999999999999</v>
      </c>
      <c r="BE55" s="207"/>
      <c r="BF55" s="209">
        <f>SUMIFS(BG16:BG36,$G$10:$G$30,$BF$54,$F$10:$F$30,$BD$49)</f>
        <v>0</v>
      </c>
      <c r="BG55" s="209">
        <f>SUMIFS(BG16:BG36,$G$10:$G$30,$BG$54,$F$10:$F$30,$BD$49)</f>
        <v>0</v>
      </c>
      <c r="BH55" s="210">
        <f>SUMIFS(BI16:BI36,$G$10:$G$30,$BF$54,$F$10:$F$30,$BD$49)</f>
        <v>0</v>
      </c>
      <c r="BI55" s="210">
        <f>SUMIFS(BI16:BI36,$G$10:$G$30,$BG$54,$F$10:$F$30,$BD$49)</f>
        <v>0</v>
      </c>
      <c r="BJ55" s="5"/>
      <c r="BK55" s="5"/>
      <c r="BL55" s="5"/>
      <c r="BM55" s="5"/>
      <c r="BN55" s="5"/>
      <c r="BO55" s="5"/>
      <c r="BP55" s="5"/>
      <c r="BQ55" s="5"/>
      <c r="BR55" s="5"/>
      <c r="BS55" s="5"/>
      <c r="BT55" s="5"/>
      <c r="BU55" s="5"/>
      <c r="BV55" s="5"/>
      <c r="BW55" s="5"/>
      <c r="BX55" s="5"/>
      <c r="BY55" s="5"/>
      <c r="BZ55" s="5"/>
      <c r="CA55" s="5"/>
      <c r="CB55" s="5"/>
      <c r="CC55" s="5"/>
      <c r="CD55" s="5"/>
      <c r="CE55" s="5"/>
    </row>
    <row r="56" spans="1:107" ht="19.5" customHeight="1" x14ac:dyDescent="0.55000000000000004">
      <c r="A56" s="5"/>
      <c r="B56" s="5"/>
      <c r="C56" s="182"/>
      <c r="D56" s="5"/>
      <c r="F56" s="5"/>
      <c r="G56" s="5"/>
      <c r="H56" s="5"/>
      <c r="I56" s="5"/>
      <c r="J56" s="5"/>
      <c r="K56" s="15"/>
      <c r="L56" s="5"/>
      <c r="M56" s="5"/>
      <c r="N56" s="16"/>
      <c r="O56" s="5"/>
      <c r="P56" s="5"/>
      <c r="Q56" s="5"/>
      <c r="R56" s="5"/>
      <c r="S56" s="5"/>
      <c r="T56" s="5"/>
      <c r="U56" s="5"/>
      <c r="V56" s="5"/>
      <c r="W56" s="5"/>
      <c r="X56" s="5"/>
      <c r="Y56" s="5"/>
      <c r="Z56" s="5"/>
      <c r="AA56" s="5"/>
      <c r="AB56" s="5"/>
      <c r="AC56" s="5"/>
      <c r="AD56" s="5"/>
      <c r="AE56" s="5"/>
      <c r="AF56" s="5"/>
      <c r="AG56" s="5"/>
      <c r="AH56" s="167"/>
      <c r="AI56" s="167"/>
      <c r="AJ56" s="167"/>
      <c r="AK56" s="167"/>
      <c r="AL56" s="167"/>
      <c r="AM56" s="167"/>
      <c r="AN56" s="167"/>
      <c r="AO56" s="167"/>
      <c r="AP56" s="167"/>
      <c r="AQ56" s="167"/>
      <c r="AR56" s="167"/>
      <c r="AS56" s="167"/>
      <c r="AT56" s="167"/>
      <c r="AU56" s="167"/>
      <c r="AV56" s="167"/>
      <c r="AW56" s="5"/>
      <c r="AX56" s="5"/>
      <c r="AY56" s="5"/>
      <c r="AZ56" s="5"/>
      <c r="BA56" s="5"/>
      <c r="BB56" s="5"/>
      <c r="BC56" s="207"/>
      <c r="BD56" s="207" t="s">
        <v>98</v>
      </c>
      <c r="BE56" s="207"/>
      <c r="BF56" s="209">
        <f>SUMIFS(BG16:BG36,$G$10:$G$30,$BF$54,$F$10:$F$30,$BD$50)</f>
        <v>0</v>
      </c>
      <c r="BG56" s="209">
        <f>SUMIFS(BG16:BG36,$G$10:$G$30,$BG$54,$F$10:$F$30,$BD$50)</f>
        <v>0</v>
      </c>
      <c r="BH56" s="210">
        <f>SUMIFS(BI16:BI36,$G$10:$G$30,$BF$54,$F$10:$F$30,$BD$50)</f>
        <v>0</v>
      </c>
      <c r="BI56" s="210">
        <f>SUMIFS(BI16:BI36,$G$10:$G$30,$BG$54,$F$10:$F$30,$BD$50)</f>
        <v>0</v>
      </c>
      <c r="BJ56" s="5"/>
      <c r="BK56" s="5"/>
      <c r="BL56" s="5"/>
      <c r="BM56" s="5"/>
      <c r="BN56" s="5"/>
      <c r="BO56" s="5"/>
      <c r="BP56" s="5"/>
      <c r="BQ56" s="5"/>
      <c r="BR56" s="5"/>
      <c r="BS56" s="5"/>
      <c r="BT56" s="5"/>
      <c r="BU56" s="5"/>
      <c r="BV56" s="5"/>
      <c r="BW56" s="5"/>
      <c r="BX56" s="5"/>
      <c r="BY56" s="5"/>
      <c r="BZ56" s="5"/>
      <c r="CA56" s="5"/>
      <c r="CB56" s="5"/>
      <c r="CC56" s="5"/>
      <c r="CD56" s="5"/>
      <c r="CE56" s="5"/>
    </row>
    <row r="57" spans="1:107" ht="19.5" customHeight="1" x14ac:dyDescent="0.55000000000000004">
      <c r="A57" s="5"/>
      <c r="B57" s="5"/>
      <c r="C57" s="5"/>
      <c r="D57" s="5"/>
      <c r="F57" s="5"/>
      <c r="G57" s="5"/>
      <c r="H57" s="5"/>
      <c r="I57" s="5"/>
      <c r="J57" s="5"/>
      <c r="K57" s="15"/>
      <c r="L57" s="5"/>
      <c r="M57" s="5"/>
      <c r="N57" s="16"/>
      <c r="O57" s="5"/>
      <c r="P57" s="5"/>
      <c r="Q57" s="5"/>
      <c r="R57" s="5"/>
      <c r="S57" s="5"/>
      <c r="T57" s="5"/>
      <c r="U57" s="5"/>
      <c r="V57" s="5"/>
      <c r="W57" s="5"/>
      <c r="X57" s="5"/>
      <c r="Y57" s="5"/>
      <c r="Z57" s="5"/>
      <c r="AA57" s="5"/>
      <c r="AB57" s="5"/>
      <c r="AC57" s="5"/>
      <c r="AD57" s="5"/>
      <c r="AE57" s="5"/>
      <c r="AF57" s="5"/>
      <c r="AG57" s="5"/>
      <c r="AH57" s="167"/>
      <c r="AI57" s="167"/>
      <c r="AJ57" s="167"/>
      <c r="AK57" s="167"/>
      <c r="AL57" s="167"/>
      <c r="AM57" s="167"/>
      <c r="AN57" s="167"/>
      <c r="AO57" s="167"/>
      <c r="AP57" s="167"/>
      <c r="AQ57" s="167"/>
      <c r="AR57" s="167"/>
      <c r="AS57" s="167"/>
      <c r="AT57" s="167"/>
      <c r="AU57" s="167"/>
      <c r="AV57" s="167"/>
      <c r="AW57" s="5"/>
      <c r="AX57" s="5"/>
      <c r="AY57" s="5"/>
      <c r="AZ57" s="5"/>
      <c r="BA57" s="5"/>
      <c r="BB57" s="5"/>
      <c r="BC57" s="207"/>
      <c r="BD57" s="207" t="s">
        <v>80</v>
      </c>
      <c r="BE57" s="207"/>
      <c r="BF57" s="209">
        <f>SUMIFS(BG16:BG36,$G$10:$G$30,$BF$54,$F$10:$F$30,$BD$51)</f>
        <v>0</v>
      </c>
      <c r="BG57" s="209">
        <f>SUMIFS(BG16:BG36,$G$10:$G$30,$BG$54,$F$10:$F$30,$BD$51)</f>
        <v>0</v>
      </c>
      <c r="BH57" s="210">
        <f>SUMIFS(BI16:BI36,$G$10:$G$30,$BF$54,$F$10:$F$30,$BD$51)</f>
        <v>0</v>
      </c>
      <c r="BI57" s="210">
        <f>SUMIFS(BI16:BI36,$G$10:$G$30,$BG$54,$F$10:$F$30,$BD$51)</f>
        <v>0</v>
      </c>
      <c r="BJ57" s="5"/>
      <c r="BK57" s="5"/>
      <c r="BL57" s="5"/>
      <c r="BM57" s="5"/>
      <c r="BN57" s="5"/>
      <c r="BO57" s="5"/>
      <c r="BP57" s="5"/>
      <c r="BQ57" s="5"/>
      <c r="BR57" s="5"/>
      <c r="BS57" s="5"/>
      <c r="BT57" s="5"/>
      <c r="BU57" s="5"/>
      <c r="BV57" s="5"/>
      <c r="BW57" s="5"/>
      <c r="BX57" s="5"/>
      <c r="BY57" s="5"/>
      <c r="BZ57" s="5"/>
      <c r="CA57" s="5"/>
      <c r="CB57" s="5"/>
      <c r="CC57" s="5"/>
      <c r="CD57" s="5"/>
      <c r="CE57" s="5"/>
    </row>
    <row r="58" spans="1:107" ht="19.5" customHeight="1" x14ac:dyDescent="0.55000000000000004">
      <c r="A58" s="5"/>
      <c r="B58" s="5"/>
      <c r="C58" s="5"/>
      <c r="D58" s="5"/>
      <c r="F58" s="5"/>
      <c r="G58" s="5"/>
      <c r="H58" s="5"/>
      <c r="I58" s="5"/>
      <c r="J58" s="5"/>
      <c r="K58" s="15"/>
      <c r="L58" s="5"/>
      <c r="M58" s="5"/>
      <c r="N58" s="16"/>
      <c r="O58" s="5"/>
      <c r="P58" s="5"/>
      <c r="Q58" s="5"/>
      <c r="R58" s="5"/>
      <c r="S58" s="5"/>
      <c r="T58" s="5"/>
      <c r="U58" s="5"/>
      <c r="V58" s="5"/>
      <c r="W58" s="5"/>
      <c r="X58" s="5"/>
      <c r="Y58" s="5"/>
      <c r="Z58" s="5"/>
      <c r="AA58" s="5"/>
      <c r="AB58" s="5"/>
      <c r="AC58" s="5"/>
      <c r="AD58" s="5"/>
      <c r="AE58" s="5"/>
      <c r="AF58" s="5"/>
      <c r="AG58" s="5"/>
      <c r="AH58" s="181"/>
      <c r="AI58" s="181"/>
      <c r="AJ58" s="181"/>
      <c r="AK58" s="181"/>
      <c r="AL58" s="181"/>
      <c r="AM58" s="181"/>
      <c r="AN58" s="181"/>
      <c r="AO58" s="181"/>
      <c r="AP58" s="181"/>
      <c r="AQ58" s="181"/>
      <c r="AR58" s="181"/>
      <c r="AS58" s="181"/>
      <c r="AT58" s="181"/>
      <c r="AU58" s="181"/>
      <c r="AV58" s="181"/>
      <c r="AW58" s="5"/>
      <c r="AX58" s="5"/>
      <c r="AY58" s="5"/>
      <c r="AZ58" s="5"/>
      <c r="BA58" s="5"/>
      <c r="BB58" s="5"/>
      <c r="BC58" s="204"/>
      <c r="BD58" s="207" t="s">
        <v>100</v>
      </c>
      <c r="BE58" s="207"/>
      <c r="BF58" s="209">
        <f>SUMIFS(BG16:BG36,$G$10:$G$30,$BF$54,$F$10:$F$30,$BD$52)</f>
        <v>0</v>
      </c>
      <c r="BG58" s="209">
        <f>SUMIFS(BG16:BG36,$G$10:$G$30,$BG$54,$F$10:$F$30,$BD$52)</f>
        <v>0</v>
      </c>
      <c r="BH58" s="210">
        <f>SUMIFS(BI16:BI36,$G$10:$G$30,$BF$54,$F$10:$F$30,$BD$52)</f>
        <v>0</v>
      </c>
      <c r="BI58" s="210">
        <f>SUMIFS(BI16:BI36,$G$10:$G$30,$BG$54,$F$10:$F$30,$BD$52)</f>
        <v>0</v>
      </c>
      <c r="BJ58" s="5"/>
      <c r="BK58" s="5"/>
      <c r="BL58" s="5"/>
      <c r="BM58" s="5"/>
      <c r="BN58" s="5"/>
      <c r="BO58" s="5"/>
      <c r="BP58" s="5"/>
      <c r="BQ58" s="5"/>
      <c r="BR58" s="5"/>
      <c r="BS58" s="5"/>
      <c r="BT58" s="5"/>
      <c r="BU58" s="5"/>
      <c r="BV58" s="5"/>
      <c r="BW58" s="5"/>
      <c r="BX58" s="5"/>
      <c r="BY58" s="5"/>
      <c r="BZ58" s="5"/>
      <c r="CA58" s="5"/>
      <c r="CB58" s="5"/>
      <c r="CC58" s="5"/>
      <c r="CD58" s="5"/>
      <c r="CE58" s="5"/>
    </row>
    <row r="59" spans="1:107" ht="19.5" customHeight="1" x14ac:dyDescent="0.55000000000000004">
      <c r="A59" s="5"/>
      <c r="B59" s="5"/>
      <c r="C59" s="5"/>
      <c r="D59" s="5"/>
      <c r="F59" s="5"/>
      <c r="G59" s="5"/>
      <c r="H59" s="5"/>
      <c r="I59" s="5"/>
      <c r="J59" s="5"/>
      <c r="K59" s="15"/>
      <c r="L59" s="5"/>
      <c r="M59" s="5"/>
      <c r="N59" s="16"/>
      <c r="O59" s="5"/>
      <c r="P59" s="5"/>
      <c r="Q59" s="5"/>
      <c r="R59" s="5"/>
      <c r="S59" s="5"/>
      <c r="T59" s="5"/>
      <c r="U59" s="5"/>
      <c r="V59" s="5"/>
      <c r="W59" s="5"/>
      <c r="X59" s="5"/>
      <c r="Y59" s="5"/>
      <c r="Z59" s="5"/>
      <c r="AA59" s="5"/>
      <c r="AB59" s="5"/>
      <c r="AC59" s="5"/>
      <c r="AD59" s="5"/>
      <c r="AE59" s="5"/>
      <c r="AF59" s="5"/>
      <c r="AG59" s="5"/>
      <c r="AH59" s="181"/>
      <c r="AI59" s="181"/>
      <c r="AJ59" s="181"/>
      <c r="AK59" s="181"/>
      <c r="AL59" s="181"/>
      <c r="AM59" s="181"/>
      <c r="AN59" s="181"/>
      <c r="AO59" s="181"/>
      <c r="AP59" s="181"/>
      <c r="AQ59" s="181"/>
      <c r="AR59" s="181"/>
      <c r="AS59" s="181"/>
      <c r="AT59" s="181"/>
      <c r="AU59" s="181"/>
      <c r="AV59" s="181"/>
      <c r="AW59" s="5"/>
      <c r="AX59" s="5"/>
      <c r="AY59" s="5"/>
      <c r="AZ59" s="5"/>
      <c r="BA59" s="5"/>
      <c r="BB59" s="5"/>
      <c r="BC59" s="204"/>
      <c r="BD59" s="204" t="s">
        <v>104</v>
      </c>
      <c r="BE59" s="204"/>
      <c r="BF59" s="205">
        <f>SUM(BF55:BF58)</f>
        <v>0</v>
      </c>
      <c r="BG59" s="205">
        <f>SUM(BG55:BG58)</f>
        <v>0</v>
      </c>
      <c r="BH59" s="206">
        <f>SUM(BH55:BH58)</f>
        <v>0</v>
      </c>
      <c r="BI59" s="206">
        <f>SUM(BI55:BI58)</f>
        <v>0</v>
      </c>
      <c r="BJ59" s="5"/>
      <c r="BK59" s="5"/>
      <c r="BL59" s="5"/>
      <c r="BM59" s="5"/>
      <c r="BN59" s="5"/>
      <c r="BO59" s="5"/>
      <c r="BP59" s="5"/>
      <c r="BQ59" s="5"/>
      <c r="BR59" s="5"/>
      <c r="BS59" s="5"/>
      <c r="BT59" s="5"/>
      <c r="BU59" s="5"/>
      <c r="BV59" s="5"/>
      <c r="BW59" s="5"/>
      <c r="BX59" s="5"/>
      <c r="BY59" s="5"/>
      <c r="BZ59" s="5"/>
      <c r="CA59" s="5"/>
      <c r="CB59" s="5"/>
      <c r="CC59" s="5"/>
      <c r="CD59" s="5"/>
      <c r="CE59" s="5"/>
    </row>
    <row r="60" spans="1:107" ht="19.5" customHeight="1" x14ac:dyDescent="0.55000000000000004">
      <c r="A60" s="5"/>
      <c r="B60" s="5"/>
      <c r="C60" s="5"/>
      <c r="D60" s="5"/>
      <c r="F60" s="5"/>
      <c r="G60" s="5"/>
      <c r="H60" s="5"/>
      <c r="I60" s="5"/>
      <c r="J60" s="5"/>
      <c r="K60" s="15"/>
      <c r="L60" s="5"/>
      <c r="M60" s="5"/>
      <c r="N60" s="16"/>
      <c r="O60" s="5"/>
      <c r="P60" s="5"/>
      <c r="Q60" s="5"/>
      <c r="R60" s="5"/>
      <c r="S60" s="5"/>
      <c r="T60" s="5"/>
      <c r="U60" s="5"/>
      <c r="V60" s="5"/>
      <c r="W60" s="5"/>
      <c r="X60" s="5"/>
      <c r="Y60" s="5"/>
      <c r="Z60" s="5"/>
      <c r="AA60" s="5"/>
      <c r="AB60" s="5"/>
      <c r="AC60" s="5"/>
      <c r="AD60" s="5"/>
      <c r="AE60" s="5"/>
      <c r="AF60" s="5"/>
      <c r="AG60" s="5"/>
      <c r="AH60" s="159"/>
      <c r="AI60" s="159"/>
      <c r="AJ60" s="159"/>
      <c r="AK60" s="159"/>
      <c r="AL60" s="159"/>
      <c r="AM60" s="159"/>
      <c r="AN60" s="159"/>
      <c r="AO60" s="159"/>
      <c r="AP60" s="159"/>
      <c r="AQ60" s="159"/>
      <c r="AR60" s="159"/>
      <c r="AS60" s="159"/>
      <c r="AT60" s="159"/>
      <c r="AU60" s="159"/>
      <c r="AV60" s="159"/>
      <c r="AW60" s="5"/>
      <c r="AX60" s="5"/>
      <c r="AY60" s="5"/>
      <c r="AZ60" s="5"/>
      <c r="BA60" s="5"/>
      <c r="BB60" s="5"/>
      <c r="BC60" s="208"/>
      <c r="BD60" s="204" t="s">
        <v>106</v>
      </c>
      <c r="BE60" s="204"/>
      <c r="BF60" s="205">
        <f>BF53+BG53+BF59+BG59</f>
        <v>0</v>
      </c>
      <c r="BG60" s="204"/>
      <c r="BH60" s="206">
        <f>BH53+BI53+BH59+BI59</f>
        <v>0</v>
      </c>
      <c r="BI60" s="203"/>
      <c r="BJ60" s="5"/>
      <c r="BK60" s="5"/>
      <c r="BL60" s="5"/>
      <c r="BM60" s="5"/>
      <c r="BN60" s="5"/>
      <c r="BO60" s="5"/>
      <c r="BP60" s="5"/>
      <c r="BQ60" s="5"/>
      <c r="BR60" s="5"/>
      <c r="BS60" s="5"/>
      <c r="BT60" s="5"/>
      <c r="BU60" s="5"/>
      <c r="BV60" s="5"/>
      <c r="BW60" s="5"/>
      <c r="BX60" s="5"/>
      <c r="BY60" s="5"/>
      <c r="BZ60" s="5"/>
      <c r="CA60" s="5"/>
      <c r="CB60" s="5"/>
      <c r="CC60" s="5"/>
      <c r="CD60" s="5"/>
      <c r="CE60" s="5"/>
    </row>
    <row r="61" spans="1:107" ht="19.5" customHeight="1" x14ac:dyDescent="0.55000000000000004">
      <c r="A61" s="5"/>
      <c r="B61" s="5"/>
      <c r="C61" s="5"/>
      <c r="D61" s="5"/>
      <c r="F61" s="5"/>
      <c r="G61" s="5"/>
      <c r="H61" s="5"/>
      <c r="I61" s="5"/>
      <c r="J61" s="5"/>
      <c r="K61" s="15"/>
      <c r="L61" s="5"/>
      <c r="M61" s="5"/>
      <c r="N61" s="16"/>
      <c r="O61" s="5"/>
      <c r="P61" s="5"/>
      <c r="Q61" s="5"/>
      <c r="R61" s="5"/>
      <c r="S61" s="5"/>
      <c r="T61" s="5"/>
      <c r="U61" s="5"/>
      <c r="V61" s="5"/>
      <c r="W61" s="5"/>
      <c r="X61" s="5"/>
      <c r="Y61" s="5"/>
      <c r="Z61" s="5"/>
      <c r="AA61" s="5"/>
      <c r="AB61" s="5"/>
      <c r="AC61" s="5"/>
      <c r="AD61" s="5"/>
      <c r="AE61" s="5"/>
      <c r="AF61" s="5"/>
      <c r="AG61" s="5"/>
      <c r="AH61" s="159"/>
      <c r="AI61" s="159"/>
      <c r="AJ61" s="159"/>
      <c r="AK61" s="159"/>
      <c r="AL61" s="159"/>
      <c r="AM61" s="159"/>
      <c r="AN61" s="159"/>
      <c r="AO61" s="159"/>
      <c r="AP61" s="159"/>
      <c r="AQ61" s="159"/>
      <c r="AR61" s="159"/>
      <c r="AS61" s="159"/>
      <c r="AT61" s="159"/>
      <c r="AU61" s="159"/>
      <c r="AV61" s="159"/>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row>
    <row r="62" spans="1:107" ht="19.5" customHeight="1" x14ac:dyDescent="0.55000000000000004">
      <c r="A62" s="5"/>
      <c r="B62" s="5"/>
      <c r="C62" s="5"/>
      <c r="D62" s="5"/>
      <c r="F62" s="5"/>
      <c r="G62" s="5"/>
      <c r="H62" s="5"/>
      <c r="I62" s="5"/>
      <c r="J62" s="5"/>
      <c r="K62" s="15"/>
      <c r="L62" s="5"/>
      <c r="M62" s="5"/>
      <c r="N62" s="16"/>
      <c r="O62" s="5"/>
      <c r="P62" s="5"/>
      <c r="Q62" s="5"/>
      <c r="R62" s="5"/>
      <c r="S62" s="5"/>
      <c r="T62" s="5"/>
      <c r="U62" s="5"/>
      <c r="V62" s="5"/>
      <c r="W62" s="5"/>
      <c r="X62" s="5"/>
      <c r="Y62" s="5"/>
      <c r="Z62" s="5"/>
      <c r="AA62" s="5"/>
      <c r="AB62" s="5"/>
      <c r="AC62" s="5"/>
      <c r="AD62" s="5"/>
      <c r="AE62" s="5"/>
      <c r="AF62" s="5"/>
      <c r="AG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row>
    <row r="63" spans="1:107" ht="19.5" customHeight="1" x14ac:dyDescent="0.55000000000000004">
      <c r="A63" s="5"/>
      <c r="B63" s="5"/>
      <c r="C63" s="5"/>
      <c r="D63" s="5"/>
      <c r="F63" s="5"/>
      <c r="G63" s="5"/>
      <c r="H63" s="5"/>
      <c r="I63" s="5"/>
      <c r="J63" s="5"/>
      <c r="K63" s="15"/>
      <c r="L63" s="5"/>
      <c r="M63" s="5"/>
      <c r="N63" s="16"/>
      <c r="O63" s="5"/>
      <c r="P63" s="5"/>
      <c r="Q63" s="5"/>
      <c r="R63" s="5"/>
      <c r="S63" s="5"/>
      <c r="T63" s="5"/>
      <c r="U63" s="5"/>
      <c r="V63" s="5"/>
      <c r="W63" s="5"/>
      <c r="X63" s="5"/>
      <c r="Y63" s="5"/>
      <c r="Z63" s="5"/>
      <c r="AA63" s="5"/>
      <c r="AB63" s="5"/>
      <c r="AC63" s="5"/>
      <c r="AD63" s="5"/>
      <c r="AE63" s="5"/>
      <c r="AF63" s="5"/>
      <c r="AG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row>
    <row r="64" spans="1:107" ht="19.5" customHeight="1" x14ac:dyDescent="0.55000000000000004">
      <c r="A64" s="5"/>
      <c r="B64" s="5"/>
      <c r="C64" s="5"/>
      <c r="D64" s="5"/>
      <c r="F64" s="5"/>
      <c r="G64" s="5"/>
      <c r="H64" s="5"/>
      <c r="I64" s="5"/>
      <c r="J64" s="5"/>
      <c r="K64" s="15"/>
      <c r="L64" s="5"/>
      <c r="M64" s="5"/>
      <c r="N64" s="16"/>
      <c r="O64" s="5"/>
      <c r="P64" s="5"/>
      <c r="Q64" s="5"/>
      <c r="R64" s="5"/>
      <c r="S64" s="5"/>
      <c r="T64" s="5"/>
      <c r="U64" s="5"/>
      <c r="V64" s="5"/>
      <c r="W64" s="5"/>
      <c r="X64" s="5"/>
      <c r="Y64" s="5"/>
      <c r="Z64" s="5"/>
      <c r="AA64" s="5"/>
      <c r="AB64" s="5"/>
      <c r="AC64" s="5"/>
      <c r="AD64" s="5"/>
      <c r="AE64" s="5"/>
      <c r="AF64" s="5"/>
      <c r="AG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row>
  </sheetData>
  <mergeCells count="49">
    <mergeCell ref="CG2:CG6"/>
    <mergeCell ref="CM2:CM6"/>
    <mergeCell ref="CS2:CS6"/>
    <mergeCell ref="AH6:AU6"/>
    <mergeCell ref="AV6:AV9"/>
    <mergeCell ref="AH7:AL7"/>
    <mergeCell ref="AM7:AQ7"/>
    <mergeCell ref="AR7:AU7"/>
    <mergeCell ref="AW2:AW6"/>
    <mergeCell ref="BC2:BC6"/>
    <mergeCell ref="BI2:BI6"/>
    <mergeCell ref="BO2:BO6"/>
    <mergeCell ref="BU2:BU6"/>
    <mergeCell ref="CA2:CA6"/>
    <mergeCell ref="CY8:DA8"/>
    <mergeCell ref="AO8:AQ8"/>
    <mergeCell ref="AR8:AU8"/>
    <mergeCell ref="AW8:BB8"/>
    <mergeCell ref="BC8:BH8"/>
    <mergeCell ref="BI8:BN8"/>
    <mergeCell ref="BO8:BT8"/>
    <mergeCell ref="BU8:BZ8"/>
    <mergeCell ref="CA8:CF8"/>
    <mergeCell ref="CG8:CL8"/>
    <mergeCell ref="CM8:CR8"/>
    <mergeCell ref="CS8:CX8"/>
    <mergeCell ref="F47:F51"/>
    <mergeCell ref="AU47:AU51"/>
    <mergeCell ref="M8:M9"/>
    <mergeCell ref="F32:F36"/>
    <mergeCell ref="M32:M33"/>
    <mergeCell ref="N32:N33"/>
    <mergeCell ref="O32:R32"/>
    <mergeCell ref="AU32:AU36"/>
    <mergeCell ref="F37:F41"/>
    <mergeCell ref="AU37:AU41"/>
    <mergeCell ref="U8:Z8"/>
    <mergeCell ref="AA8:AD8"/>
    <mergeCell ref="AE8:AG8"/>
    <mergeCell ref="AH8:AI8"/>
    <mergeCell ref="AJ8:AL8"/>
    <mergeCell ref="AM8:AN8"/>
    <mergeCell ref="E7:E9"/>
    <mergeCell ref="B7:C7"/>
    <mergeCell ref="B8:C8"/>
    <mergeCell ref="F42:F46"/>
    <mergeCell ref="AU42:AU46"/>
    <mergeCell ref="F7:G7"/>
    <mergeCell ref="H7:I7"/>
  </mergeCells>
  <phoneticPr fontId="2"/>
  <conditionalFormatting sqref="K10:K29">
    <cfRule type="containsText" dxfId="0" priority="1" operator="containsText" text="〇">
      <formula>NOT(ISERROR(SEARCH("〇",K10)))</formula>
    </cfRule>
  </conditionalFormatting>
  <dataValidations count="6">
    <dataValidation type="list" allowBlank="1" showInputMessage="1" showErrorMessage="1" sqref="G10:G29">
      <formula1>$M$34:$M$37</formula1>
    </dataValidation>
    <dataValidation type="list" allowBlank="1" showInputMessage="1" showErrorMessage="1" sqref="AP10:AP29 AT10:AT29 AK10:AK29">
      <formula1>$AJ$2:$AJ$4</formula1>
    </dataValidation>
    <dataValidation type="list" allowBlank="1" showInputMessage="1" showErrorMessage="1" sqref="K10:K29">
      <formula1>"〇,×"</formula1>
    </dataValidation>
    <dataValidation type="list" allowBlank="1" showInputMessage="1" showErrorMessage="1" sqref="F10:F29">
      <formula1>$G$32:$G$35</formula1>
    </dataValidation>
    <dataValidation type="list" allowBlank="1" showInputMessage="1" showErrorMessage="1" sqref="E10:E29">
      <formula1>$M$7</formula1>
    </dataValidation>
    <dataValidation type="list" allowBlank="1" showInputMessage="1" showErrorMessage="1" sqref="H10:H29">
      <formula1>$H$32:$H$50</formula1>
    </dataValidation>
  </dataValidations>
  <pageMargins left="0.31496062992125984" right="0.31496062992125984" top="0.74803149606299213" bottom="0.55118110236220474" header="0.31496062992125984" footer="0.31496062992125984"/>
  <pageSetup paperSize="9" scale="10" fitToHeight="0" orientation="landscape" r:id="rId1"/>
  <headerFooter>
    <oddHeader>&amp;L別紙１</oddHeader>
  </headerFooter>
  <colBreaks count="1" manualBreakCount="1">
    <brk id="20"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単価(最初に入力）</vt:lpstr>
      <vt:lpstr>別紙1_管理シート</vt:lpstr>
      <vt:lpstr>'単価(最初に入力）'!Print_Area</vt:lpstr>
      <vt:lpstr>別紙1_管理シート!Print_Area</vt:lpstr>
      <vt:lpstr>別紙1_管理シート!Print_Titles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R0303XXXX</dc:creator>
  <cp:lastModifiedBy>master</cp:lastModifiedBy>
  <dcterms:created xsi:type="dcterms:W3CDTF">2025-04-15T01:48:27Z</dcterms:created>
  <dcterms:modified xsi:type="dcterms:W3CDTF">2025-04-18T02:42:33Z</dcterms:modified>
</cp:coreProperties>
</file>