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施設野菜・果樹花き\R6年度\I 施設園芸等燃料価格高騰対策事業\02_R6省エネ計画\00_業務方法書様式編集\"/>
    </mc:Choice>
  </mc:AlternateContent>
  <bookViews>
    <workbookView xWindow="0" yWindow="0" windowWidth="13905" windowHeight="7500" activeTab="1"/>
  </bookViews>
  <sheets>
    <sheet name="単価(最初に入力）" sheetId="2" r:id="rId1"/>
    <sheet name="R6事業年度_管理シート" sheetId="1" r:id="rId2"/>
    <sheet name="R6事業年度_管理シート (入力例)" sheetId="3" r:id="rId3"/>
  </sheets>
  <definedNames>
    <definedName name="_xlnm.Print_Area" localSheetId="1">'R6事業年度_管理シート'!$A$1:$CZ$70</definedName>
    <definedName name="_xlnm.Print_Area" localSheetId="2">'R6事業年度_管理シート (入力例)'!$A$1:$CZ$70</definedName>
    <definedName name="_xlnm.Print_Area" localSheetId="0">'単価(最初に入力）'!$A$1:$G$72</definedName>
    <definedName name="_xlnm.Print_Titles" localSheetId="1">'R6事業年度_管理シート'!$7:$8</definedName>
    <definedName name="_xlnm.Print_Titles" localSheetId="2">'R6事業年度_管理シート (入力例)'!$7:$8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50" i="1" l="1"/>
  <c r="AB54" i="1" l="1"/>
  <c r="AA54" i="1"/>
  <c r="Z54" i="1"/>
  <c r="Y54" i="1"/>
  <c r="AB53" i="1"/>
  <c r="AA53" i="1"/>
  <c r="Z53" i="1"/>
  <c r="Y53" i="1"/>
  <c r="AB52" i="1"/>
  <c r="AA52" i="1"/>
  <c r="Z52" i="1"/>
  <c r="Y52" i="1"/>
  <c r="AB51" i="1"/>
  <c r="AB55" i="1" s="1"/>
  <c r="AA51" i="1"/>
  <c r="AA55" i="1" s="1"/>
  <c r="Z51" i="1"/>
  <c r="Z55" i="1" s="1"/>
  <c r="Y51" i="1"/>
  <c r="Y55" i="1" s="1"/>
  <c r="Y54" i="3"/>
  <c r="Y53" i="3"/>
  <c r="Y52" i="3"/>
  <c r="Y51" i="3"/>
  <c r="Y55" i="3" s="1"/>
  <c r="Z19" i="3" l="1"/>
  <c r="Z18" i="3"/>
  <c r="Z17" i="3"/>
  <c r="Z22" i="3"/>
  <c r="Z20" i="3"/>
  <c r="Z16" i="3"/>
  <c r="Z15" i="3"/>
  <c r="Z12" i="3"/>
  <c r="Z14" i="3"/>
  <c r="Z53" i="3" s="1"/>
  <c r="Z21" i="3"/>
  <c r="Z54" i="3" s="1"/>
  <c r="Z13" i="3"/>
  <c r="Z11" i="3"/>
  <c r="Z52" i="3" s="1"/>
  <c r="BA10" i="1"/>
  <c r="BC10" i="1"/>
  <c r="BG10" i="1"/>
  <c r="BI10" i="1"/>
  <c r="BM10" i="1"/>
  <c r="BO10" i="1"/>
  <c r="BR10" i="1" s="1"/>
  <c r="BS10" i="1"/>
  <c r="BU10" i="1"/>
  <c r="BX10" i="1" s="1"/>
  <c r="BY10" i="1"/>
  <c r="CA10" i="1"/>
  <c r="CE10" i="1"/>
  <c r="CG10" i="1"/>
  <c r="CK10" i="1"/>
  <c r="CM10" i="1"/>
  <c r="CQ10" i="1"/>
  <c r="CU10" i="1" s="1"/>
  <c r="CS10" i="1"/>
  <c r="CV10" i="1"/>
  <c r="CT10" i="1" s="1"/>
  <c r="BA11" i="1"/>
  <c r="BC11" i="1"/>
  <c r="BG11" i="1"/>
  <c r="BI11" i="1"/>
  <c r="BM11" i="1"/>
  <c r="BO11" i="1"/>
  <c r="BS11" i="1"/>
  <c r="BU11" i="1"/>
  <c r="BX11" i="1" s="1"/>
  <c r="BY11" i="1"/>
  <c r="CA11" i="1"/>
  <c r="CE11" i="1"/>
  <c r="CG11" i="1"/>
  <c r="CK11" i="1"/>
  <c r="CM11" i="1"/>
  <c r="CQ11" i="1"/>
  <c r="CU11" i="1" s="1"/>
  <c r="CS11" i="1"/>
  <c r="CV11" i="1"/>
  <c r="CT11" i="1" s="1"/>
  <c r="BA12" i="1"/>
  <c r="BC12" i="1"/>
  <c r="BG12" i="1"/>
  <c r="BI12" i="1"/>
  <c r="BM12" i="1"/>
  <c r="BO12" i="1"/>
  <c r="BS12" i="1"/>
  <c r="BU12" i="1"/>
  <c r="BX12" i="1" s="1"/>
  <c r="BY12" i="1"/>
  <c r="CA12" i="1"/>
  <c r="CE12" i="1"/>
  <c r="CG12" i="1"/>
  <c r="CK12" i="1"/>
  <c r="CM12" i="1"/>
  <c r="CQ12" i="1"/>
  <c r="CU12" i="1" s="1"/>
  <c r="CS12" i="1"/>
  <c r="CV12" i="1"/>
  <c r="CT12" i="1" s="1"/>
  <c r="BA13" i="1"/>
  <c r="BC13" i="1"/>
  <c r="BG13" i="1"/>
  <c r="BI13" i="1"/>
  <c r="BM13" i="1"/>
  <c r="BO13" i="1"/>
  <c r="BS13" i="1"/>
  <c r="BU13" i="1"/>
  <c r="BX13" i="1" s="1"/>
  <c r="BY13" i="1"/>
  <c r="CA13" i="1"/>
  <c r="CE13" i="1"/>
  <c r="CG13" i="1"/>
  <c r="CK13" i="1"/>
  <c r="CM13" i="1"/>
  <c r="CQ13" i="1"/>
  <c r="CU13" i="1" s="1"/>
  <c r="CS13" i="1"/>
  <c r="CV13" i="1"/>
  <c r="CT13" i="1" s="1"/>
  <c r="BA14" i="1"/>
  <c r="BC14" i="1"/>
  <c r="BG14" i="1"/>
  <c r="BI14" i="1"/>
  <c r="BM14" i="1"/>
  <c r="BO14" i="1"/>
  <c r="BS14" i="1"/>
  <c r="BU14" i="1"/>
  <c r="BX14" i="1" s="1"/>
  <c r="BY14" i="1"/>
  <c r="CA14" i="1"/>
  <c r="CE14" i="1"/>
  <c r="CG14" i="1"/>
  <c r="CK14" i="1"/>
  <c r="CM14" i="1"/>
  <c r="CQ14" i="1"/>
  <c r="CU14" i="1" s="1"/>
  <c r="CS14" i="1"/>
  <c r="CV14" i="1"/>
  <c r="CT14" i="1" s="1"/>
  <c r="BA15" i="1"/>
  <c r="BC15" i="1"/>
  <c r="BG15" i="1"/>
  <c r="BI15" i="1"/>
  <c r="BM15" i="1"/>
  <c r="BO15" i="1"/>
  <c r="BS15" i="1"/>
  <c r="BU15" i="1"/>
  <c r="BX15" i="1" s="1"/>
  <c r="BY15" i="1"/>
  <c r="CA15" i="1"/>
  <c r="CE15" i="1"/>
  <c r="CG15" i="1"/>
  <c r="CK15" i="1"/>
  <c r="CM15" i="1"/>
  <c r="CQ15" i="1"/>
  <c r="CU15" i="1" s="1"/>
  <c r="CS15" i="1"/>
  <c r="CV15" i="1"/>
  <c r="CT15" i="1" s="1"/>
  <c r="BA16" i="1"/>
  <c r="BC16" i="1"/>
  <c r="BG16" i="1"/>
  <c r="BI16" i="1"/>
  <c r="BM16" i="1"/>
  <c r="BO16" i="1"/>
  <c r="BS16" i="1"/>
  <c r="BU16" i="1"/>
  <c r="BX16" i="1" s="1"/>
  <c r="BY16" i="1"/>
  <c r="CA16" i="1"/>
  <c r="CE16" i="1"/>
  <c r="CG16" i="1"/>
  <c r="CK16" i="1"/>
  <c r="CM16" i="1"/>
  <c r="CQ16" i="1"/>
  <c r="CU16" i="1" s="1"/>
  <c r="CS16" i="1"/>
  <c r="CV16" i="1"/>
  <c r="CT16" i="1" s="1"/>
  <c r="BA17" i="1"/>
  <c r="BC17" i="1"/>
  <c r="BG17" i="1"/>
  <c r="BI17" i="1"/>
  <c r="BM17" i="1"/>
  <c r="BO17" i="1"/>
  <c r="BR17" i="1" s="1"/>
  <c r="BS17" i="1"/>
  <c r="BU17" i="1"/>
  <c r="BY17" i="1"/>
  <c r="CA17" i="1"/>
  <c r="CE17" i="1"/>
  <c r="CG17" i="1"/>
  <c r="CK17" i="1"/>
  <c r="CO17" i="1" s="1"/>
  <c r="CM17" i="1"/>
  <c r="CP17" i="1"/>
  <c r="CQ17" i="1"/>
  <c r="CS17" i="1"/>
  <c r="BA18" i="1"/>
  <c r="BC18" i="1"/>
  <c r="BG18" i="1"/>
  <c r="BI18" i="1"/>
  <c r="BM18" i="1"/>
  <c r="BO18" i="1"/>
  <c r="BR18" i="1" s="1"/>
  <c r="BS18" i="1"/>
  <c r="BU18" i="1"/>
  <c r="BY18" i="1"/>
  <c r="CA18" i="1"/>
  <c r="CE18" i="1"/>
  <c r="CG18" i="1"/>
  <c r="CK18" i="1"/>
  <c r="CO18" i="1" s="1"/>
  <c r="CM18" i="1"/>
  <c r="CP18" i="1"/>
  <c r="CN18" i="1" s="1"/>
  <c r="CQ18" i="1"/>
  <c r="CS18" i="1"/>
  <c r="BA19" i="1"/>
  <c r="BC19" i="1"/>
  <c r="BG19" i="1"/>
  <c r="BI19" i="1"/>
  <c r="BM19" i="1"/>
  <c r="BO19" i="1"/>
  <c r="BR19" i="1" s="1"/>
  <c r="BS19" i="1"/>
  <c r="BU19" i="1"/>
  <c r="BY19" i="1"/>
  <c r="CA19" i="1"/>
  <c r="CE19" i="1"/>
  <c r="CG19" i="1"/>
  <c r="CK19" i="1"/>
  <c r="CO19" i="1" s="1"/>
  <c r="CM19" i="1"/>
  <c r="CP19" i="1"/>
  <c r="CN19" i="1" s="1"/>
  <c r="CQ19" i="1"/>
  <c r="CS19" i="1"/>
  <c r="BA20" i="1"/>
  <c r="BC20" i="1"/>
  <c r="BG20" i="1"/>
  <c r="BI20" i="1"/>
  <c r="BM20" i="1"/>
  <c r="BO20" i="1"/>
  <c r="BR20" i="1" s="1"/>
  <c r="BS20" i="1"/>
  <c r="BU20" i="1"/>
  <c r="BY20" i="1"/>
  <c r="CA20" i="1"/>
  <c r="CE20" i="1"/>
  <c r="CG20" i="1"/>
  <c r="CK20" i="1"/>
  <c r="CO20" i="1" s="1"/>
  <c r="CM20" i="1"/>
  <c r="CP20" i="1"/>
  <c r="CN20" i="1" s="1"/>
  <c r="CQ20" i="1"/>
  <c r="CS20" i="1"/>
  <c r="BA21" i="1"/>
  <c r="BC21" i="1"/>
  <c r="BG21" i="1"/>
  <c r="BI21" i="1"/>
  <c r="BM21" i="1"/>
  <c r="BO21" i="1"/>
  <c r="BR21" i="1" s="1"/>
  <c r="BS21" i="1"/>
  <c r="BU21" i="1"/>
  <c r="BY21" i="1"/>
  <c r="CA21" i="1"/>
  <c r="CE21" i="1"/>
  <c r="CG21" i="1"/>
  <c r="CK21" i="1"/>
  <c r="CO21" i="1" s="1"/>
  <c r="CM21" i="1"/>
  <c r="CP21" i="1"/>
  <c r="CN21" i="1" s="1"/>
  <c r="CQ21" i="1"/>
  <c r="CS21" i="1"/>
  <c r="BA22" i="1"/>
  <c r="BC22" i="1"/>
  <c r="BG22" i="1"/>
  <c r="BI22" i="1"/>
  <c r="BM22" i="1"/>
  <c r="BO22" i="1"/>
  <c r="BR22" i="1" s="1"/>
  <c r="BS22" i="1"/>
  <c r="BU22" i="1"/>
  <c r="BY22" i="1"/>
  <c r="CA22" i="1"/>
  <c r="CE22" i="1"/>
  <c r="CG22" i="1"/>
  <c r="CK22" i="1"/>
  <c r="CO22" i="1" s="1"/>
  <c r="CM22" i="1"/>
  <c r="CP22" i="1"/>
  <c r="CN22" i="1" s="1"/>
  <c r="CQ22" i="1"/>
  <c r="CS22" i="1"/>
  <c r="BA23" i="1"/>
  <c r="BC23" i="1"/>
  <c r="BG23" i="1"/>
  <c r="BI23" i="1"/>
  <c r="BM23" i="1"/>
  <c r="BO23" i="1"/>
  <c r="BR23" i="1" s="1"/>
  <c r="BS23" i="1"/>
  <c r="BU23" i="1"/>
  <c r="BY23" i="1"/>
  <c r="CA23" i="1"/>
  <c r="CE23" i="1"/>
  <c r="CG23" i="1"/>
  <c r="CK23" i="1"/>
  <c r="CO23" i="1" s="1"/>
  <c r="CM23" i="1"/>
  <c r="CP23" i="1"/>
  <c r="CN23" i="1" s="1"/>
  <c r="CQ23" i="1"/>
  <c r="CS23" i="1"/>
  <c r="BA24" i="1"/>
  <c r="BC24" i="1"/>
  <c r="BG24" i="1"/>
  <c r="BI24" i="1"/>
  <c r="BM24" i="1"/>
  <c r="BO24" i="1"/>
  <c r="BR24" i="1" s="1"/>
  <c r="BS24" i="1"/>
  <c r="BU24" i="1"/>
  <c r="BY24" i="1"/>
  <c r="CA24" i="1"/>
  <c r="CE24" i="1"/>
  <c r="CG24" i="1"/>
  <c r="CK24" i="1"/>
  <c r="CO24" i="1" s="1"/>
  <c r="CM24" i="1"/>
  <c r="CP24" i="1"/>
  <c r="CN24" i="1" s="1"/>
  <c r="CQ24" i="1"/>
  <c r="CS24" i="1"/>
  <c r="BA25" i="1"/>
  <c r="BC25" i="1"/>
  <c r="BG25" i="1"/>
  <c r="BI25" i="1"/>
  <c r="BM25" i="1"/>
  <c r="BO25" i="1"/>
  <c r="BR25" i="1" s="1"/>
  <c r="BS25" i="1"/>
  <c r="BU25" i="1"/>
  <c r="BY25" i="1"/>
  <c r="CA25" i="1"/>
  <c r="CE25" i="1"/>
  <c r="CG25" i="1"/>
  <c r="CK25" i="1"/>
  <c r="CO25" i="1" s="1"/>
  <c r="CM25" i="1"/>
  <c r="CP25" i="1"/>
  <c r="CN25" i="1" s="1"/>
  <c r="CQ25" i="1"/>
  <c r="CS25" i="1"/>
  <c r="BA26" i="1"/>
  <c r="BC26" i="1"/>
  <c r="BG26" i="1"/>
  <c r="BI26" i="1"/>
  <c r="BM26" i="1"/>
  <c r="BO26" i="1"/>
  <c r="BR26" i="1" s="1"/>
  <c r="BS26" i="1"/>
  <c r="BU26" i="1"/>
  <c r="BY26" i="1"/>
  <c r="CA26" i="1"/>
  <c r="CE26" i="1"/>
  <c r="CG26" i="1"/>
  <c r="CK26" i="1"/>
  <c r="CO26" i="1" s="1"/>
  <c r="CM26" i="1"/>
  <c r="CP26" i="1"/>
  <c r="CN26" i="1" s="1"/>
  <c r="CQ26" i="1"/>
  <c r="CS26" i="1"/>
  <c r="BA27" i="1"/>
  <c r="BC27" i="1"/>
  <c r="BG27" i="1"/>
  <c r="BI27" i="1"/>
  <c r="BM27" i="1"/>
  <c r="BO27" i="1"/>
  <c r="BR27" i="1" s="1"/>
  <c r="BS27" i="1"/>
  <c r="BU27" i="1"/>
  <c r="BY27" i="1"/>
  <c r="CA27" i="1"/>
  <c r="CE27" i="1"/>
  <c r="CG27" i="1"/>
  <c r="CJ27" i="1"/>
  <c r="CK27" i="1"/>
  <c r="CM27" i="1"/>
  <c r="CP27" i="1" s="1"/>
  <c r="CQ27" i="1"/>
  <c r="CS27" i="1"/>
  <c r="BA28" i="1"/>
  <c r="BC28" i="1"/>
  <c r="BG28" i="1"/>
  <c r="BI28" i="1"/>
  <c r="BK28" i="1" s="1"/>
  <c r="BM28" i="1"/>
  <c r="BO28" i="1"/>
  <c r="BS28" i="1"/>
  <c r="BU28" i="1"/>
  <c r="BY28" i="1"/>
  <c r="CC28" i="1" s="1"/>
  <c r="CA28" i="1"/>
  <c r="CE28" i="1"/>
  <c r="CG28" i="1"/>
  <c r="CI28" i="1"/>
  <c r="CK28" i="1"/>
  <c r="CM28" i="1"/>
  <c r="CP28" i="1" s="1"/>
  <c r="CQ28" i="1"/>
  <c r="CS28" i="1"/>
  <c r="BA29" i="1"/>
  <c r="BC29" i="1"/>
  <c r="BG29" i="1"/>
  <c r="BI29" i="1"/>
  <c r="BK29" i="1" s="1"/>
  <c r="BM29" i="1"/>
  <c r="BO29" i="1"/>
  <c r="BS29" i="1"/>
  <c r="BU29" i="1"/>
  <c r="BY29" i="1"/>
  <c r="CC29" i="1" s="1"/>
  <c r="CA29" i="1"/>
  <c r="CE29" i="1"/>
  <c r="CG29" i="1"/>
  <c r="CI29" i="1"/>
  <c r="CK29" i="1"/>
  <c r="CM29" i="1"/>
  <c r="CP29" i="1" s="1"/>
  <c r="CQ29" i="1"/>
  <c r="CS29" i="1"/>
  <c r="BA30" i="1"/>
  <c r="BC30" i="1"/>
  <c r="BG30" i="1"/>
  <c r="BI30" i="1"/>
  <c r="BK30" i="1" s="1"/>
  <c r="BM30" i="1"/>
  <c r="BO30" i="1"/>
  <c r="BS30" i="1"/>
  <c r="BU30" i="1"/>
  <c r="BY30" i="1"/>
  <c r="CC30" i="1" s="1"/>
  <c r="CA30" i="1"/>
  <c r="CE30" i="1"/>
  <c r="CG30" i="1"/>
  <c r="CI30" i="1"/>
  <c r="CK30" i="1"/>
  <c r="CM30" i="1"/>
  <c r="CP30" i="1" s="1"/>
  <c r="CQ30" i="1"/>
  <c r="CS30" i="1"/>
  <c r="BA31" i="1"/>
  <c r="BC31" i="1"/>
  <c r="BG31" i="1"/>
  <c r="BI31" i="1"/>
  <c r="BK31" i="1" s="1"/>
  <c r="BM31" i="1"/>
  <c r="BO31" i="1"/>
  <c r="BS31" i="1"/>
  <c r="BU31" i="1"/>
  <c r="BY31" i="1"/>
  <c r="CC31" i="1" s="1"/>
  <c r="CA31" i="1"/>
  <c r="CE31" i="1"/>
  <c r="CG31" i="1"/>
  <c r="CI31" i="1"/>
  <c r="CK31" i="1"/>
  <c r="CM31" i="1"/>
  <c r="CP31" i="1" s="1"/>
  <c r="CQ31" i="1"/>
  <c r="CS31" i="1"/>
  <c r="BA32" i="1"/>
  <c r="BC32" i="1"/>
  <c r="BG32" i="1"/>
  <c r="BI32" i="1"/>
  <c r="BK32" i="1" s="1"/>
  <c r="BM32" i="1"/>
  <c r="BO32" i="1"/>
  <c r="BS32" i="1"/>
  <c r="BU32" i="1"/>
  <c r="BY32" i="1"/>
  <c r="CC32" i="1" s="1"/>
  <c r="CA32" i="1"/>
  <c r="CE32" i="1"/>
  <c r="CG32" i="1"/>
  <c r="CI32" i="1"/>
  <c r="CK32" i="1"/>
  <c r="CM32" i="1"/>
  <c r="CP32" i="1" s="1"/>
  <c r="CQ32" i="1"/>
  <c r="CS32" i="1"/>
  <c r="BA33" i="1"/>
  <c r="BC33" i="1"/>
  <c r="BG33" i="1"/>
  <c r="BI33" i="1"/>
  <c r="BK33" i="1" s="1"/>
  <c r="BM33" i="1"/>
  <c r="BO33" i="1"/>
  <c r="BS33" i="1"/>
  <c r="BU33" i="1"/>
  <c r="BY33" i="1"/>
  <c r="CC33" i="1" s="1"/>
  <c r="CA33" i="1"/>
  <c r="CE33" i="1"/>
  <c r="CG33" i="1"/>
  <c r="CI33" i="1"/>
  <c r="CK33" i="1"/>
  <c r="CM33" i="1"/>
  <c r="CP33" i="1" s="1"/>
  <c r="CQ33" i="1"/>
  <c r="CS33" i="1"/>
  <c r="BA34" i="1"/>
  <c r="BC34" i="1"/>
  <c r="BG34" i="1"/>
  <c r="BI34" i="1"/>
  <c r="BK34" i="1" s="1"/>
  <c r="BM34" i="1"/>
  <c r="BO34" i="1"/>
  <c r="BS34" i="1"/>
  <c r="BU34" i="1"/>
  <c r="BY34" i="1"/>
  <c r="CC34" i="1" s="1"/>
  <c r="CA34" i="1"/>
  <c r="CE34" i="1"/>
  <c r="CG34" i="1"/>
  <c r="CI34" i="1"/>
  <c r="CK34" i="1"/>
  <c r="CM34" i="1"/>
  <c r="CP34" i="1" s="1"/>
  <c r="CQ34" i="1"/>
  <c r="CS34" i="1"/>
  <c r="BA35" i="1"/>
  <c r="BC35" i="1"/>
  <c r="BG35" i="1"/>
  <c r="BI35" i="1"/>
  <c r="BK35" i="1" s="1"/>
  <c r="BM35" i="1"/>
  <c r="BO35" i="1"/>
  <c r="BS35" i="1"/>
  <c r="BU35" i="1"/>
  <c r="BY35" i="1"/>
  <c r="CC35" i="1" s="1"/>
  <c r="CA35" i="1"/>
  <c r="CE35" i="1"/>
  <c r="CG35" i="1"/>
  <c r="CI35" i="1"/>
  <c r="CK35" i="1"/>
  <c r="CM35" i="1"/>
  <c r="CP35" i="1" s="1"/>
  <c r="CQ35" i="1"/>
  <c r="CS35" i="1"/>
  <c r="BA36" i="1"/>
  <c r="BC36" i="1"/>
  <c r="BG36" i="1"/>
  <c r="BI36" i="1"/>
  <c r="BK36" i="1" s="1"/>
  <c r="BM36" i="1"/>
  <c r="BO36" i="1"/>
  <c r="BS36" i="1"/>
  <c r="BU36" i="1"/>
  <c r="BY36" i="1"/>
  <c r="CC36" i="1" s="1"/>
  <c r="CA36" i="1"/>
  <c r="CE36" i="1"/>
  <c r="CG36" i="1"/>
  <c r="CI36" i="1"/>
  <c r="CK36" i="1"/>
  <c r="CM36" i="1"/>
  <c r="CP36" i="1" s="1"/>
  <c r="CQ36" i="1"/>
  <c r="CS36" i="1"/>
  <c r="BA37" i="1"/>
  <c r="BC37" i="1"/>
  <c r="BG37" i="1"/>
  <c r="BI37" i="1"/>
  <c r="BK37" i="1" s="1"/>
  <c r="BM37" i="1"/>
  <c r="BO37" i="1"/>
  <c r="BS37" i="1"/>
  <c r="BU37" i="1"/>
  <c r="BY37" i="1"/>
  <c r="CC37" i="1" s="1"/>
  <c r="CA37" i="1"/>
  <c r="CE37" i="1"/>
  <c r="CG37" i="1"/>
  <c r="CI37" i="1"/>
  <c r="CK37" i="1"/>
  <c r="CM37" i="1"/>
  <c r="CP37" i="1" s="1"/>
  <c r="CQ37" i="1"/>
  <c r="CS37" i="1"/>
  <c r="BA38" i="1"/>
  <c r="BC38" i="1"/>
  <c r="BG38" i="1"/>
  <c r="BI38" i="1"/>
  <c r="BK38" i="1" s="1"/>
  <c r="BM38" i="1"/>
  <c r="BO38" i="1"/>
  <c r="BS38" i="1"/>
  <c r="BU38" i="1"/>
  <c r="BY38" i="1"/>
  <c r="CC38" i="1" s="1"/>
  <c r="CA38" i="1"/>
  <c r="CE38" i="1"/>
  <c r="CG38" i="1"/>
  <c r="CI38" i="1"/>
  <c r="CK38" i="1"/>
  <c r="CM38" i="1"/>
  <c r="CP38" i="1" s="1"/>
  <c r="CQ38" i="1"/>
  <c r="CS38" i="1"/>
  <c r="BA39" i="1"/>
  <c r="BC39" i="1"/>
  <c r="BG39" i="1"/>
  <c r="BI39" i="1"/>
  <c r="BK39" i="1" s="1"/>
  <c r="BM39" i="1"/>
  <c r="BO39" i="1"/>
  <c r="BS39" i="1"/>
  <c r="BU39" i="1"/>
  <c r="BY39" i="1"/>
  <c r="CC39" i="1" s="1"/>
  <c r="CA39" i="1"/>
  <c r="CE39" i="1"/>
  <c r="CG39" i="1"/>
  <c r="CI39" i="1"/>
  <c r="CK39" i="1"/>
  <c r="CM39" i="1"/>
  <c r="CP39" i="1" s="1"/>
  <c r="CQ39" i="1"/>
  <c r="CS39" i="1"/>
  <c r="BA40" i="1"/>
  <c r="BC40" i="1"/>
  <c r="BG40" i="1"/>
  <c r="BI40" i="1"/>
  <c r="BK40" i="1" s="1"/>
  <c r="BM40" i="1"/>
  <c r="BO40" i="1"/>
  <c r="BS40" i="1"/>
  <c r="BU40" i="1"/>
  <c r="BY40" i="1"/>
  <c r="CC40" i="1" s="1"/>
  <c r="CA40" i="1"/>
  <c r="CE40" i="1"/>
  <c r="CG40" i="1"/>
  <c r="CI40" i="1"/>
  <c r="CK40" i="1"/>
  <c r="CM40" i="1"/>
  <c r="CP40" i="1" s="1"/>
  <c r="CQ40" i="1"/>
  <c r="CS40" i="1"/>
  <c r="BA41" i="1"/>
  <c r="BC41" i="1"/>
  <c r="BG41" i="1"/>
  <c r="BI41" i="1"/>
  <c r="BK41" i="1" s="1"/>
  <c r="BM41" i="1"/>
  <c r="BO41" i="1"/>
  <c r="BS41" i="1"/>
  <c r="BU41" i="1"/>
  <c r="BY41" i="1"/>
  <c r="CC41" i="1" s="1"/>
  <c r="CA41" i="1"/>
  <c r="CE41" i="1"/>
  <c r="CG41" i="1"/>
  <c r="CI41" i="1"/>
  <c r="CK41" i="1"/>
  <c r="CM41" i="1"/>
  <c r="CP41" i="1" s="1"/>
  <c r="CQ41" i="1"/>
  <c r="CS41" i="1"/>
  <c r="BA42" i="1"/>
  <c r="BC42" i="1"/>
  <c r="BG42" i="1"/>
  <c r="BI42" i="1"/>
  <c r="BK42" i="1" s="1"/>
  <c r="BM42" i="1"/>
  <c r="BO42" i="1"/>
  <c r="BS42" i="1"/>
  <c r="BU42" i="1"/>
  <c r="BY42" i="1"/>
  <c r="CC42" i="1" s="1"/>
  <c r="CA42" i="1"/>
  <c r="CE42" i="1"/>
  <c r="CG42" i="1"/>
  <c r="CI42" i="1"/>
  <c r="CK42" i="1"/>
  <c r="CM42" i="1"/>
  <c r="CP42" i="1" s="1"/>
  <c r="CQ42" i="1"/>
  <c r="CS42" i="1"/>
  <c r="BA43" i="1"/>
  <c r="BC43" i="1"/>
  <c r="BG43" i="1"/>
  <c r="BI43" i="1"/>
  <c r="BK43" i="1" s="1"/>
  <c r="BM43" i="1"/>
  <c r="BO43" i="1"/>
  <c r="BS43" i="1"/>
  <c r="BU43" i="1"/>
  <c r="BY43" i="1"/>
  <c r="CC43" i="1" s="1"/>
  <c r="CA43" i="1"/>
  <c r="CE43" i="1"/>
  <c r="CG43" i="1"/>
  <c r="CI43" i="1"/>
  <c r="CK43" i="1"/>
  <c r="CM43" i="1"/>
  <c r="CP43" i="1" s="1"/>
  <c r="CQ43" i="1"/>
  <c r="CS43" i="1"/>
  <c r="BA44" i="1"/>
  <c r="BC44" i="1"/>
  <c r="BG44" i="1"/>
  <c r="BI44" i="1"/>
  <c r="BK44" i="1" s="1"/>
  <c r="BM44" i="1"/>
  <c r="BO44" i="1"/>
  <c r="BS44" i="1"/>
  <c r="BU44" i="1"/>
  <c r="BY44" i="1"/>
  <c r="CC44" i="1" s="1"/>
  <c r="CA44" i="1"/>
  <c r="CE44" i="1"/>
  <c r="CG44" i="1"/>
  <c r="CI44" i="1"/>
  <c r="CK44" i="1"/>
  <c r="CM44" i="1"/>
  <c r="CP44" i="1" s="1"/>
  <c r="CQ44" i="1"/>
  <c r="CS44" i="1"/>
  <c r="BA45" i="1"/>
  <c r="BC45" i="1"/>
  <c r="BG45" i="1"/>
  <c r="BI45" i="1"/>
  <c r="BK45" i="1" s="1"/>
  <c r="BM45" i="1"/>
  <c r="BO45" i="1"/>
  <c r="BS45" i="1"/>
  <c r="BU45" i="1"/>
  <c r="BY45" i="1"/>
  <c r="CC45" i="1" s="1"/>
  <c r="CA45" i="1"/>
  <c r="CE45" i="1"/>
  <c r="CG45" i="1"/>
  <c r="CI45" i="1"/>
  <c r="CK45" i="1"/>
  <c r="CM45" i="1"/>
  <c r="CP45" i="1" s="1"/>
  <c r="CQ45" i="1"/>
  <c r="CS45" i="1"/>
  <c r="BA46" i="1"/>
  <c r="BC46" i="1"/>
  <c r="BG46" i="1"/>
  <c r="BI46" i="1"/>
  <c r="BK46" i="1" s="1"/>
  <c r="BM46" i="1"/>
  <c r="BO46" i="1"/>
  <c r="BS46" i="1"/>
  <c r="BU46" i="1"/>
  <c r="BY46" i="1"/>
  <c r="CC46" i="1" s="1"/>
  <c r="CA46" i="1"/>
  <c r="CE46" i="1"/>
  <c r="CG46" i="1"/>
  <c r="CI46" i="1"/>
  <c r="CK46" i="1"/>
  <c r="CM46" i="1"/>
  <c r="CP46" i="1" s="1"/>
  <c r="CQ46" i="1"/>
  <c r="CS46" i="1"/>
  <c r="BA47" i="1"/>
  <c r="BC47" i="1"/>
  <c r="BG47" i="1"/>
  <c r="BI47" i="1"/>
  <c r="BK47" i="1" s="1"/>
  <c r="BM47" i="1"/>
  <c r="BO47" i="1"/>
  <c r="BS47" i="1"/>
  <c r="BU47" i="1"/>
  <c r="BY47" i="1"/>
  <c r="CC47" i="1" s="1"/>
  <c r="CA47" i="1"/>
  <c r="CE47" i="1"/>
  <c r="CG47" i="1"/>
  <c r="CI47" i="1"/>
  <c r="CK47" i="1"/>
  <c r="CM47" i="1"/>
  <c r="CP47" i="1" s="1"/>
  <c r="CQ47" i="1"/>
  <c r="CS47" i="1"/>
  <c r="BA48" i="1"/>
  <c r="BG48" i="1"/>
  <c r="BM48" i="1"/>
  <c r="BS48" i="1"/>
  <c r="BY48" i="1"/>
  <c r="CE48" i="1"/>
  <c r="CK48" i="1"/>
  <c r="CQ48" i="1"/>
  <c r="AW12" i="1"/>
  <c r="AW13" i="1"/>
  <c r="AW14" i="1"/>
  <c r="AW15" i="1"/>
  <c r="AW16" i="1"/>
  <c r="AW17" i="1"/>
  <c r="AW18" i="1"/>
  <c r="AW19" i="1"/>
  <c r="AW20" i="1"/>
  <c r="AW21" i="1"/>
  <c r="AW22" i="1"/>
  <c r="AW23" i="1"/>
  <c r="AW24" i="1"/>
  <c r="AW25" i="1"/>
  <c r="AW26" i="1"/>
  <c r="AW27" i="1"/>
  <c r="AW28" i="1"/>
  <c r="AW29" i="1"/>
  <c r="AW30" i="1"/>
  <c r="AW31" i="1"/>
  <c r="AW32" i="1"/>
  <c r="AW33" i="1"/>
  <c r="AW34" i="1"/>
  <c r="AW35" i="1"/>
  <c r="AW36" i="1"/>
  <c r="AW37" i="1"/>
  <c r="AW38" i="1"/>
  <c r="AW39" i="1"/>
  <c r="AW40" i="1"/>
  <c r="AW41" i="1"/>
  <c r="AW42" i="1"/>
  <c r="AW43" i="1"/>
  <c r="AW44" i="1"/>
  <c r="AW45" i="1"/>
  <c r="AW46" i="1"/>
  <c r="AW47" i="1"/>
  <c r="AW11" i="1"/>
  <c r="AW10" i="1"/>
  <c r="BR47" i="1" l="1"/>
  <c r="BE47" i="1"/>
  <c r="BR46" i="1"/>
  <c r="BE46" i="1"/>
  <c r="BR45" i="1"/>
  <c r="BE45" i="1"/>
  <c r="BR44" i="1"/>
  <c r="BE44" i="1"/>
  <c r="BR43" i="1"/>
  <c r="BE43" i="1"/>
  <c r="BR42" i="1"/>
  <c r="BE42" i="1"/>
  <c r="BR41" i="1"/>
  <c r="BE41" i="1"/>
  <c r="BR40" i="1"/>
  <c r="BE40" i="1"/>
  <c r="BR39" i="1"/>
  <c r="BE39" i="1"/>
  <c r="BR38" i="1"/>
  <c r="BE38" i="1"/>
  <c r="BR37" i="1"/>
  <c r="BE37" i="1"/>
  <c r="BR36" i="1"/>
  <c r="BE36" i="1"/>
  <c r="BR35" i="1"/>
  <c r="BE35" i="1"/>
  <c r="BR34" i="1"/>
  <c r="BE34" i="1"/>
  <c r="BR33" i="1"/>
  <c r="BE33" i="1"/>
  <c r="BR32" i="1"/>
  <c r="BE32" i="1"/>
  <c r="BR31" i="1"/>
  <c r="BE31" i="1"/>
  <c r="BR30" i="1"/>
  <c r="BE30" i="1"/>
  <c r="BR29" i="1"/>
  <c r="BE29" i="1"/>
  <c r="BR28" i="1"/>
  <c r="BE28" i="1"/>
  <c r="CI27" i="1"/>
  <c r="BQ27" i="1"/>
  <c r="BP27" i="1" s="1"/>
  <c r="BQ26" i="1"/>
  <c r="BP26" i="1" s="1"/>
  <c r="BQ25" i="1"/>
  <c r="BP25" i="1" s="1"/>
  <c r="BQ24" i="1"/>
  <c r="BP24" i="1" s="1"/>
  <c r="BQ23" i="1"/>
  <c r="BP23" i="1" s="1"/>
  <c r="BQ22" i="1"/>
  <c r="BP22" i="1" s="1"/>
  <c r="BQ21" i="1"/>
  <c r="BP21" i="1" s="1"/>
  <c r="BQ20" i="1"/>
  <c r="BP20" i="1" s="1"/>
  <c r="BQ19" i="1"/>
  <c r="BP19" i="1" s="1"/>
  <c r="BQ18" i="1"/>
  <c r="BP18" i="1" s="1"/>
  <c r="BQ17" i="1"/>
  <c r="BW16" i="1"/>
  <c r="BV16" i="1" s="1"/>
  <c r="BW15" i="1"/>
  <c r="BV15" i="1" s="1"/>
  <c r="BW14" i="1"/>
  <c r="BV14" i="1" s="1"/>
  <c r="BW13" i="1"/>
  <c r="BV13" i="1" s="1"/>
  <c r="BW12" i="1"/>
  <c r="BV12" i="1" s="1"/>
  <c r="BW11" i="1"/>
  <c r="BV11" i="1" s="1"/>
  <c r="BW10" i="1"/>
  <c r="BV10" i="1" s="1"/>
  <c r="BL27" i="1"/>
  <c r="BK27" i="1"/>
  <c r="BL26" i="1"/>
  <c r="BK26" i="1"/>
  <c r="BL25" i="1"/>
  <c r="BK25" i="1"/>
  <c r="BL24" i="1"/>
  <c r="BK24" i="1"/>
  <c r="BL23" i="1"/>
  <c r="BK23" i="1"/>
  <c r="BL22" i="1"/>
  <c r="BK22" i="1"/>
  <c r="BL21" i="1"/>
  <c r="BK21" i="1"/>
  <c r="BL20" i="1"/>
  <c r="BK20" i="1"/>
  <c r="BL19" i="1"/>
  <c r="BK19" i="1"/>
  <c r="BL18" i="1"/>
  <c r="BK18" i="1"/>
  <c r="BL17" i="1"/>
  <c r="BK17" i="1"/>
  <c r="BR16" i="1"/>
  <c r="BQ16" i="1"/>
  <c r="BR15" i="1"/>
  <c r="BQ15" i="1"/>
  <c r="BR14" i="1"/>
  <c r="BQ14" i="1"/>
  <c r="BR13" i="1"/>
  <c r="BQ13" i="1"/>
  <c r="BP13" i="1" s="1"/>
  <c r="BR12" i="1"/>
  <c r="BQ12" i="1"/>
  <c r="BP12" i="1" s="1"/>
  <c r="BR11" i="1"/>
  <c r="BQ11" i="1"/>
  <c r="BP11" i="1" s="1"/>
  <c r="CV47" i="1"/>
  <c r="CO47" i="1"/>
  <c r="CN47" i="1" s="1"/>
  <c r="CJ47" i="1"/>
  <c r="CH47" i="1" s="1"/>
  <c r="BX47" i="1"/>
  <c r="BQ47" i="1"/>
  <c r="BP47" i="1" s="1"/>
  <c r="BL47" i="1"/>
  <c r="BJ47" i="1" s="1"/>
  <c r="CV46" i="1"/>
  <c r="CO46" i="1"/>
  <c r="CN46" i="1" s="1"/>
  <c r="CJ46" i="1"/>
  <c r="CH46" i="1" s="1"/>
  <c r="BX46" i="1"/>
  <c r="BQ46" i="1"/>
  <c r="BP46" i="1" s="1"/>
  <c r="BL46" i="1"/>
  <c r="BJ46" i="1" s="1"/>
  <c r="CV45" i="1"/>
  <c r="CO45" i="1"/>
  <c r="CN45" i="1" s="1"/>
  <c r="CJ45" i="1"/>
  <c r="CH45" i="1" s="1"/>
  <c r="BX45" i="1"/>
  <c r="BQ45" i="1"/>
  <c r="BP45" i="1" s="1"/>
  <c r="BL45" i="1"/>
  <c r="BJ45" i="1" s="1"/>
  <c r="CV44" i="1"/>
  <c r="CO44" i="1"/>
  <c r="CN44" i="1" s="1"/>
  <c r="CJ44" i="1"/>
  <c r="CH44" i="1" s="1"/>
  <c r="BX44" i="1"/>
  <c r="BQ44" i="1"/>
  <c r="BP44" i="1" s="1"/>
  <c r="BL44" i="1"/>
  <c r="BJ44" i="1" s="1"/>
  <c r="CV43" i="1"/>
  <c r="CO43" i="1"/>
  <c r="CN43" i="1" s="1"/>
  <c r="CJ43" i="1"/>
  <c r="CH43" i="1" s="1"/>
  <c r="BX43" i="1"/>
  <c r="BQ43" i="1"/>
  <c r="BP43" i="1" s="1"/>
  <c r="BL43" i="1"/>
  <c r="BJ43" i="1" s="1"/>
  <c r="CV42" i="1"/>
  <c r="CO42" i="1"/>
  <c r="CN42" i="1" s="1"/>
  <c r="CJ42" i="1"/>
  <c r="CH42" i="1" s="1"/>
  <c r="BX42" i="1"/>
  <c r="BQ42" i="1"/>
  <c r="BP42" i="1" s="1"/>
  <c r="BL42" i="1"/>
  <c r="BJ42" i="1" s="1"/>
  <c r="CV41" i="1"/>
  <c r="CO41" i="1"/>
  <c r="CN41" i="1" s="1"/>
  <c r="CJ41" i="1"/>
  <c r="CH41" i="1" s="1"/>
  <c r="BX41" i="1"/>
  <c r="BQ41" i="1"/>
  <c r="BP41" i="1" s="1"/>
  <c r="BL41" i="1"/>
  <c r="BJ41" i="1" s="1"/>
  <c r="CV40" i="1"/>
  <c r="CO40" i="1"/>
  <c r="CN40" i="1" s="1"/>
  <c r="CJ40" i="1"/>
  <c r="CH40" i="1" s="1"/>
  <c r="BX40" i="1"/>
  <c r="BQ40" i="1"/>
  <c r="BP40" i="1" s="1"/>
  <c r="BL40" i="1"/>
  <c r="BJ40" i="1" s="1"/>
  <c r="CV39" i="1"/>
  <c r="CO39" i="1"/>
  <c r="CN39" i="1" s="1"/>
  <c r="CJ39" i="1"/>
  <c r="CH39" i="1" s="1"/>
  <c r="BX39" i="1"/>
  <c r="BQ39" i="1"/>
  <c r="BP39" i="1" s="1"/>
  <c r="BL39" i="1"/>
  <c r="BJ39" i="1" s="1"/>
  <c r="CV38" i="1"/>
  <c r="CO38" i="1"/>
  <c r="CN38" i="1" s="1"/>
  <c r="CJ38" i="1"/>
  <c r="CH38" i="1" s="1"/>
  <c r="BX38" i="1"/>
  <c r="BQ38" i="1"/>
  <c r="BP38" i="1" s="1"/>
  <c r="BL38" i="1"/>
  <c r="BJ38" i="1" s="1"/>
  <c r="CV37" i="1"/>
  <c r="CO37" i="1"/>
  <c r="CN37" i="1" s="1"/>
  <c r="CJ37" i="1"/>
  <c r="CH37" i="1" s="1"/>
  <c r="BX37" i="1"/>
  <c r="BQ37" i="1"/>
  <c r="BP37" i="1" s="1"/>
  <c r="BL37" i="1"/>
  <c r="BJ37" i="1" s="1"/>
  <c r="CV36" i="1"/>
  <c r="CO36" i="1"/>
  <c r="CN36" i="1" s="1"/>
  <c r="CJ36" i="1"/>
  <c r="CH36" i="1" s="1"/>
  <c r="BX36" i="1"/>
  <c r="BQ36" i="1"/>
  <c r="BP36" i="1" s="1"/>
  <c r="BL36" i="1"/>
  <c r="BJ36" i="1" s="1"/>
  <c r="CV35" i="1"/>
  <c r="CO35" i="1"/>
  <c r="CN35" i="1" s="1"/>
  <c r="CJ35" i="1"/>
  <c r="CH35" i="1" s="1"/>
  <c r="BX35" i="1"/>
  <c r="BQ35" i="1"/>
  <c r="BP35" i="1" s="1"/>
  <c r="BL35" i="1"/>
  <c r="BJ35" i="1" s="1"/>
  <c r="CV34" i="1"/>
  <c r="CO34" i="1"/>
  <c r="CN34" i="1" s="1"/>
  <c r="CJ34" i="1"/>
  <c r="CH34" i="1" s="1"/>
  <c r="BX34" i="1"/>
  <c r="BQ34" i="1"/>
  <c r="BP34" i="1" s="1"/>
  <c r="BL34" i="1"/>
  <c r="BJ34" i="1" s="1"/>
  <c r="CV33" i="1"/>
  <c r="CH27" i="1"/>
  <c r="CJ26" i="1"/>
  <c r="CI26" i="1"/>
  <c r="CJ25" i="1"/>
  <c r="CI25" i="1"/>
  <c r="CJ24" i="1"/>
  <c r="CI24" i="1"/>
  <c r="CJ23" i="1"/>
  <c r="CI23" i="1"/>
  <c r="CJ22" i="1"/>
  <c r="CI22" i="1"/>
  <c r="CJ21" i="1"/>
  <c r="CI21" i="1"/>
  <c r="CJ20" i="1"/>
  <c r="CI20" i="1"/>
  <c r="CJ19" i="1"/>
  <c r="CI19" i="1"/>
  <c r="CJ18" i="1"/>
  <c r="CI18" i="1"/>
  <c r="CJ17" i="1"/>
  <c r="CI17" i="1"/>
  <c r="CP16" i="1"/>
  <c r="CO16" i="1"/>
  <c r="CP15" i="1"/>
  <c r="CO15" i="1"/>
  <c r="CP14" i="1"/>
  <c r="CO14" i="1"/>
  <c r="CP13" i="1"/>
  <c r="CO13" i="1"/>
  <c r="CP12" i="1"/>
  <c r="CO12" i="1"/>
  <c r="CP11" i="1"/>
  <c r="CO11" i="1"/>
  <c r="CP10" i="1"/>
  <c r="CO10" i="1"/>
  <c r="CO33" i="1"/>
  <c r="CN33" i="1" s="1"/>
  <c r="CJ33" i="1"/>
  <c r="CH33" i="1" s="1"/>
  <c r="BX33" i="1"/>
  <c r="BQ33" i="1"/>
  <c r="BP33" i="1" s="1"/>
  <c r="BL33" i="1"/>
  <c r="BJ33" i="1" s="1"/>
  <c r="CV32" i="1"/>
  <c r="CO32" i="1"/>
  <c r="CN32" i="1" s="1"/>
  <c r="CJ32" i="1"/>
  <c r="CH32" i="1" s="1"/>
  <c r="BX32" i="1"/>
  <c r="BQ32" i="1"/>
  <c r="BP32" i="1" s="1"/>
  <c r="BL32" i="1"/>
  <c r="BJ32" i="1" s="1"/>
  <c r="CV31" i="1"/>
  <c r="CO31" i="1"/>
  <c r="CN31" i="1" s="1"/>
  <c r="CJ31" i="1"/>
  <c r="CH31" i="1" s="1"/>
  <c r="BX31" i="1"/>
  <c r="BQ31" i="1"/>
  <c r="BP31" i="1" s="1"/>
  <c r="BL31" i="1"/>
  <c r="BJ31" i="1" s="1"/>
  <c r="CV30" i="1"/>
  <c r="CO30" i="1"/>
  <c r="CN30" i="1" s="1"/>
  <c r="CJ30" i="1"/>
  <c r="CH30" i="1" s="1"/>
  <c r="BX30" i="1"/>
  <c r="BQ30" i="1"/>
  <c r="BP30" i="1" s="1"/>
  <c r="BL30" i="1"/>
  <c r="BJ30" i="1" s="1"/>
  <c r="CV29" i="1"/>
  <c r="CO29" i="1"/>
  <c r="CN29" i="1" s="1"/>
  <c r="CJ29" i="1"/>
  <c r="CH29" i="1" s="1"/>
  <c r="BX29" i="1"/>
  <c r="BQ29" i="1"/>
  <c r="BP29" i="1" s="1"/>
  <c r="BL29" i="1"/>
  <c r="BJ29" i="1" s="1"/>
  <c r="CV28" i="1"/>
  <c r="CO28" i="1"/>
  <c r="CN28" i="1" s="1"/>
  <c r="CJ28" i="1"/>
  <c r="CH28" i="1" s="1"/>
  <c r="BX28" i="1"/>
  <c r="BQ28" i="1"/>
  <c r="BP28" i="1" s="1"/>
  <c r="BL28" i="1"/>
  <c r="BJ28" i="1" s="1"/>
  <c r="CV27" i="1"/>
  <c r="CO27" i="1"/>
  <c r="CN27" i="1" s="1"/>
  <c r="BQ10" i="1"/>
  <c r="BP10" i="1" s="1"/>
  <c r="CC27" i="1"/>
  <c r="CD27" i="1"/>
  <c r="CC26" i="1"/>
  <c r="CD26" i="1"/>
  <c r="CC25" i="1"/>
  <c r="CD25" i="1"/>
  <c r="CC24" i="1"/>
  <c r="CD24" i="1"/>
  <c r="CC23" i="1"/>
  <c r="CD23" i="1"/>
  <c r="CC22" i="1"/>
  <c r="CD22" i="1"/>
  <c r="CV21" i="1"/>
  <c r="CU21" i="1"/>
  <c r="CV20" i="1"/>
  <c r="CU20" i="1"/>
  <c r="CV19" i="1"/>
  <c r="CU19" i="1"/>
  <c r="CV18" i="1"/>
  <c r="CU18" i="1"/>
  <c r="CV17" i="1"/>
  <c r="CU17" i="1"/>
  <c r="CI15" i="1"/>
  <c r="CJ15" i="1"/>
  <c r="CV26" i="1"/>
  <c r="CU26" i="1"/>
  <c r="CV25" i="1"/>
  <c r="CU25" i="1"/>
  <c r="CV24" i="1"/>
  <c r="CU24" i="1"/>
  <c r="CV23" i="1"/>
  <c r="CU23" i="1"/>
  <c r="CV22" i="1"/>
  <c r="CU22" i="1"/>
  <c r="CC21" i="1"/>
  <c r="CD21" i="1"/>
  <c r="CC20" i="1"/>
  <c r="CD20" i="1"/>
  <c r="CC19" i="1"/>
  <c r="CD19" i="1"/>
  <c r="CC18" i="1"/>
  <c r="CD18" i="1"/>
  <c r="CN17" i="1"/>
  <c r="CP48" i="1"/>
  <c r="CC17" i="1"/>
  <c r="CD17" i="1"/>
  <c r="BF16" i="1"/>
  <c r="BE16" i="1"/>
  <c r="BF14" i="1"/>
  <c r="BE14" i="1"/>
  <c r="BQ48" i="1"/>
  <c r="CU47" i="1"/>
  <c r="CT47" i="1" s="1"/>
  <c r="CD47" i="1"/>
  <c r="CB47" i="1" s="1"/>
  <c r="BW47" i="1"/>
  <c r="BV47" i="1" s="1"/>
  <c r="BF47" i="1"/>
  <c r="BD47" i="1" s="1"/>
  <c r="CU46" i="1"/>
  <c r="CT46" i="1" s="1"/>
  <c r="CD46" i="1"/>
  <c r="CB46" i="1" s="1"/>
  <c r="BW46" i="1"/>
  <c r="BV46" i="1" s="1"/>
  <c r="BF46" i="1"/>
  <c r="BD46" i="1" s="1"/>
  <c r="CU45" i="1"/>
  <c r="CT45" i="1" s="1"/>
  <c r="CD45" i="1"/>
  <c r="CB45" i="1" s="1"/>
  <c r="BW45" i="1"/>
  <c r="BV45" i="1" s="1"/>
  <c r="BF45" i="1"/>
  <c r="BD45" i="1" s="1"/>
  <c r="CU44" i="1"/>
  <c r="CT44" i="1" s="1"/>
  <c r="CD44" i="1"/>
  <c r="CB44" i="1" s="1"/>
  <c r="BW44" i="1"/>
  <c r="BV44" i="1" s="1"/>
  <c r="BF44" i="1"/>
  <c r="BD44" i="1" s="1"/>
  <c r="CU43" i="1"/>
  <c r="CT43" i="1" s="1"/>
  <c r="CD43" i="1"/>
  <c r="CB43" i="1" s="1"/>
  <c r="BW43" i="1"/>
  <c r="BV43" i="1" s="1"/>
  <c r="BF43" i="1"/>
  <c r="BD43" i="1" s="1"/>
  <c r="CU42" i="1"/>
  <c r="CT42" i="1" s="1"/>
  <c r="CD42" i="1"/>
  <c r="CB42" i="1" s="1"/>
  <c r="BW42" i="1"/>
  <c r="BV42" i="1" s="1"/>
  <c r="BF42" i="1"/>
  <c r="BD42" i="1" s="1"/>
  <c r="CU41" i="1"/>
  <c r="CT41" i="1" s="1"/>
  <c r="CD41" i="1"/>
  <c r="CB41" i="1" s="1"/>
  <c r="BW41" i="1"/>
  <c r="BV41" i="1" s="1"/>
  <c r="BF41" i="1"/>
  <c r="BD41" i="1" s="1"/>
  <c r="CU40" i="1"/>
  <c r="CT40" i="1" s="1"/>
  <c r="CD40" i="1"/>
  <c r="CB40" i="1" s="1"/>
  <c r="BW40" i="1"/>
  <c r="BV40" i="1" s="1"/>
  <c r="BF40" i="1"/>
  <c r="BD40" i="1" s="1"/>
  <c r="CU39" i="1"/>
  <c r="CT39" i="1" s="1"/>
  <c r="CD39" i="1"/>
  <c r="CB39" i="1" s="1"/>
  <c r="BW39" i="1"/>
  <c r="BV39" i="1" s="1"/>
  <c r="BF39" i="1"/>
  <c r="BD39" i="1" s="1"/>
  <c r="CU38" i="1"/>
  <c r="CT38" i="1" s="1"/>
  <c r="CD38" i="1"/>
  <c r="CB38" i="1" s="1"/>
  <c r="BW38" i="1"/>
  <c r="BV38" i="1" s="1"/>
  <c r="BF38" i="1"/>
  <c r="BD38" i="1" s="1"/>
  <c r="CU37" i="1"/>
  <c r="CT37" i="1" s="1"/>
  <c r="CD37" i="1"/>
  <c r="CB37" i="1" s="1"/>
  <c r="BW37" i="1"/>
  <c r="BV37" i="1" s="1"/>
  <c r="BF37" i="1"/>
  <c r="BD37" i="1" s="1"/>
  <c r="CU36" i="1"/>
  <c r="CT36" i="1" s="1"/>
  <c r="CD36" i="1"/>
  <c r="CB36" i="1" s="1"/>
  <c r="BW36" i="1"/>
  <c r="BV36" i="1" s="1"/>
  <c r="BF36" i="1"/>
  <c r="BD36" i="1" s="1"/>
  <c r="CU35" i="1"/>
  <c r="CT35" i="1" s="1"/>
  <c r="CD35" i="1"/>
  <c r="CB35" i="1" s="1"/>
  <c r="BW35" i="1"/>
  <c r="BV35" i="1" s="1"/>
  <c r="BF35" i="1"/>
  <c r="BD35" i="1" s="1"/>
  <c r="CU34" i="1"/>
  <c r="CT34" i="1" s="1"/>
  <c r="CD34" i="1"/>
  <c r="CB34" i="1" s="1"/>
  <c r="BW34" i="1"/>
  <c r="BV34" i="1" s="1"/>
  <c r="BF34" i="1"/>
  <c r="BD34" i="1" s="1"/>
  <c r="CU33" i="1"/>
  <c r="CT33" i="1" s="1"/>
  <c r="CD33" i="1"/>
  <c r="CB33" i="1" s="1"/>
  <c r="BW33" i="1"/>
  <c r="BV33" i="1" s="1"/>
  <c r="BF33" i="1"/>
  <c r="BD33" i="1" s="1"/>
  <c r="CU32" i="1"/>
  <c r="CT32" i="1" s="1"/>
  <c r="CD32" i="1"/>
  <c r="CB32" i="1" s="1"/>
  <c r="BW32" i="1"/>
  <c r="BV32" i="1" s="1"/>
  <c r="BF32" i="1"/>
  <c r="BD32" i="1" s="1"/>
  <c r="CU31" i="1"/>
  <c r="CT31" i="1" s="1"/>
  <c r="CD31" i="1"/>
  <c r="CB31" i="1" s="1"/>
  <c r="BW31" i="1"/>
  <c r="BV31" i="1" s="1"/>
  <c r="BF31" i="1"/>
  <c r="BD31" i="1" s="1"/>
  <c r="CU30" i="1"/>
  <c r="CT30" i="1" s="1"/>
  <c r="CD30" i="1"/>
  <c r="CB30" i="1" s="1"/>
  <c r="BW30" i="1"/>
  <c r="BV30" i="1" s="1"/>
  <c r="BF30" i="1"/>
  <c r="BD30" i="1" s="1"/>
  <c r="CU29" i="1"/>
  <c r="CT29" i="1" s="1"/>
  <c r="CD29" i="1"/>
  <c r="CB29" i="1" s="1"/>
  <c r="BW29" i="1"/>
  <c r="BV29" i="1" s="1"/>
  <c r="BF29" i="1"/>
  <c r="BD29" i="1" s="1"/>
  <c r="CU28" i="1"/>
  <c r="CT28" i="1" s="1"/>
  <c r="CD28" i="1"/>
  <c r="CB28" i="1" s="1"/>
  <c r="BW28" i="1"/>
  <c r="BV28" i="1" s="1"/>
  <c r="BF28" i="1"/>
  <c r="BD28" i="1" s="1"/>
  <c r="CU27" i="1"/>
  <c r="CT27" i="1" s="1"/>
  <c r="BX27" i="1"/>
  <c r="BW27" i="1"/>
  <c r="BE27" i="1"/>
  <c r="BF27" i="1"/>
  <c r="BX26" i="1"/>
  <c r="BW26" i="1"/>
  <c r="BE26" i="1"/>
  <c r="BF26" i="1"/>
  <c r="BX25" i="1"/>
  <c r="BW25" i="1"/>
  <c r="BE25" i="1"/>
  <c r="BF25" i="1"/>
  <c r="BX24" i="1"/>
  <c r="BW24" i="1"/>
  <c r="BE24" i="1"/>
  <c r="BF24" i="1"/>
  <c r="BX23" i="1"/>
  <c r="BW23" i="1"/>
  <c r="BE23" i="1"/>
  <c r="BF23" i="1"/>
  <c r="BX22" i="1"/>
  <c r="BW22" i="1"/>
  <c r="BE22" i="1"/>
  <c r="BF22" i="1"/>
  <c r="BX21" i="1"/>
  <c r="BW21" i="1"/>
  <c r="BE21" i="1"/>
  <c r="BF21" i="1"/>
  <c r="BX20" i="1"/>
  <c r="BW20" i="1"/>
  <c r="BE20" i="1"/>
  <c r="BF20" i="1"/>
  <c r="BX19" i="1"/>
  <c r="BW19" i="1"/>
  <c r="BE19" i="1"/>
  <c r="BF19" i="1"/>
  <c r="BX18" i="1"/>
  <c r="BW18" i="1"/>
  <c r="BE18" i="1"/>
  <c r="BF18" i="1"/>
  <c r="BX17" i="1"/>
  <c r="BX48" i="1" s="1"/>
  <c r="BW17" i="1"/>
  <c r="BP17" i="1"/>
  <c r="BR48" i="1"/>
  <c r="BE17" i="1"/>
  <c r="BF17" i="1"/>
  <c r="CI16" i="1"/>
  <c r="CJ16" i="1"/>
  <c r="BF15" i="1"/>
  <c r="BE15" i="1"/>
  <c r="CI14" i="1"/>
  <c r="CJ14" i="1"/>
  <c r="CI13" i="1"/>
  <c r="CJ13" i="1"/>
  <c r="BF13" i="1"/>
  <c r="BE13" i="1"/>
  <c r="BD13" i="1" s="1"/>
  <c r="CI12" i="1"/>
  <c r="CJ12" i="1"/>
  <c r="BF12" i="1"/>
  <c r="BE12" i="1"/>
  <c r="BD12" i="1" s="1"/>
  <c r="CI11" i="1"/>
  <c r="CJ11" i="1"/>
  <c r="BF11" i="1"/>
  <c r="BE11" i="1"/>
  <c r="BD11" i="1" s="1"/>
  <c r="CI10" i="1"/>
  <c r="CJ10" i="1"/>
  <c r="CJ48" i="1" s="1"/>
  <c r="BF10" i="1"/>
  <c r="BE10" i="1"/>
  <c r="CV48" i="1"/>
  <c r="CD16" i="1"/>
  <c r="CC16" i="1"/>
  <c r="BK16" i="1"/>
  <c r="BJ16" i="1" s="1"/>
  <c r="BL16" i="1"/>
  <c r="CD15" i="1"/>
  <c r="CC15" i="1"/>
  <c r="BK15" i="1"/>
  <c r="BJ15" i="1" s="1"/>
  <c r="BL15" i="1"/>
  <c r="CD14" i="1"/>
  <c r="CC14" i="1"/>
  <c r="BK14" i="1"/>
  <c r="BJ14" i="1" s="1"/>
  <c r="BL14" i="1"/>
  <c r="CD13" i="1"/>
  <c r="CC13" i="1"/>
  <c r="BK13" i="1"/>
  <c r="BJ13" i="1" s="1"/>
  <c r="BL13" i="1"/>
  <c r="CD12" i="1"/>
  <c r="CC12" i="1"/>
  <c r="BK12" i="1"/>
  <c r="BJ12" i="1" s="1"/>
  <c r="BL12" i="1"/>
  <c r="CD11" i="1"/>
  <c r="CC11" i="1"/>
  <c r="BK11" i="1"/>
  <c r="BJ11" i="1" s="1"/>
  <c r="BL11" i="1"/>
  <c r="CD10" i="1"/>
  <c r="CD48" i="1" s="1"/>
  <c r="CC10" i="1"/>
  <c r="BK10" i="1"/>
  <c r="BL10" i="1"/>
  <c r="BL48" i="1" s="1"/>
  <c r="CH14" i="1" l="1"/>
  <c r="CH16" i="1"/>
  <c r="BD17" i="1"/>
  <c r="BD18" i="1"/>
  <c r="BD19" i="1"/>
  <c r="BD20" i="1"/>
  <c r="BD21" i="1"/>
  <c r="BD22" i="1"/>
  <c r="BD23" i="1"/>
  <c r="BD24" i="1"/>
  <c r="BD25" i="1"/>
  <c r="BD26" i="1"/>
  <c r="BD27" i="1"/>
  <c r="CB17" i="1"/>
  <c r="CB18" i="1"/>
  <c r="CB19" i="1"/>
  <c r="CB20" i="1"/>
  <c r="CB21" i="1"/>
  <c r="CB22" i="1"/>
  <c r="CB23" i="1"/>
  <c r="BP14" i="1"/>
  <c r="BP15" i="1"/>
  <c r="BP16" i="1"/>
  <c r="BJ17" i="1"/>
  <c r="BJ18" i="1"/>
  <c r="BJ19" i="1"/>
  <c r="BJ20" i="1"/>
  <c r="BJ21" i="1"/>
  <c r="BJ22" i="1"/>
  <c r="BJ23" i="1"/>
  <c r="BJ24" i="1"/>
  <c r="BJ25" i="1"/>
  <c r="BJ26" i="1"/>
  <c r="BJ27" i="1"/>
  <c r="CT18" i="1"/>
  <c r="CN10" i="1"/>
  <c r="CO48" i="1"/>
  <c r="CN11" i="1"/>
  <c r="CN12" i="1"/>
  <c r="CN13" i="1"/>
  <c r="CN14" i="1"/>
  <c r="CN15" i="1"/>
  <c r="CN16" i="1"/>
  <c r="CH17" i="1"/>
  <c r="CH18" i="1"/>
  <c r="CH19" i="1"/>
  <c r="CH20" i="1"/>
  <c r="CH21" i="1"/>
  <c r="CH22" i="1"/>
  <c r="CH23" i="1"/>
  <c r="CH24" i="1"/>
  <c r="CH25" i="1"/>
  <c r="CH26" i="1"/>
  <c r="BJ10" i="1"/>
  <c r="BJ48" i="1" s="1"/>
  <c r="BK48" i="1"/>
  <c r="BD10" i="1"/>
  <c r="BE48" i="1"/>
  <c r="CB10" i="1"/>
  <c r="CC48" i="1"/>
  <c r="CB11" i="1"/>
  <c r="CB12" i="1"/>
  <c r="CB13" i="1"/>
  <c r="CB14" i="1"/>
  <c r="CB15" i="1"/>
  <c r="CB16" i="1"/>
  <c r="BF48" i="1"/>
  <c r="CH10" i="1"/>
  <c r="CI48" i="1"/>
  <c r="CH11" i="1"/>
  <c r="CH12" i="1"/>
  <c r="CH13" i="1"/>
  <c r="BD15" i="1"/>
  <c r="BV17" i="1"/>
  <c r="BW48" i="1"/>
  <c r="BV18" i="1"/>
  <c r="BV19" i="1"/>
  <c r="BV20" i="1"/>
  <c r="BV21" i="1"/>
  <c r="BV22" i="1"/>
  <c r="BV23" i="1"/>
  <c r="BV24" i="1"/>
  <c r="BV25" i="1"/>
  <c r="BV26" i="1"/>
  <c r="BV27" i="1"/>
  <c r="BD14" i="1"/>
  <c r="BD16" i="1"/>
  <c r="CT22" i="1"/>
  <c r="CT23" i="1"/>
  <c r="CT24" i="1"/>
  <c r="CT25" i="1"/>
  <c r="CT26" i="1"/>
  <c r="CH15" i="1"/>
  <c r="CB24" i="1"/>
  <c r="CB25" i="1"/>
  <c r="CB26" i="1"/>
  <c r="CB27" i="1"/>
  <c r="CT17" i="1"/>
  <c r="CU48" i="1"/>
  <c r="CT19" i="1"/>
  <c r="CT20" i="1"/>
  <c r="CT21" i="1"/>
  <c r="CN48" i="1" l="1"/>
  <c r="BP48" i="1"/>
  <c r="CT48" i="1"/>
  <c r="BV48" i="1"/>
  <c r="CH48" i="1"/>
  <c r="CB48" i="1"/>
  <c r="BD48" i="1"/>
  <c r="CZ68" i="3" l="1"/>
  <c r="CY68" i="3"/>
  <c r="CX68" i="3"/>
  <c r="CW68" i="3"/>
  <c r="CV68" i="3"/>
  <c r="CU68" i="3"/>
  <c r="CT68" i="3"/>
  <c r="CR68" i="3"/>
  <c r="CQ68" i="3"/>
  <c r="CP68" i="3"/>
  <c r="CO68" i="3"/>
  <c r="CN68" i="3"/>
  <c r="CL68" i="3"/>
  <c r="CK68" i="3"/>
  <c r="CJ68" i="3"/>
  <c r="CI68" i="3"/>
  <c r="CH68" i="3"/>
  <c r="CF68" i="3"/>
  <c r="CE68" i="3"/>
  <c r="CD68" i="3"/>
  <c r="CC68" i="3"/>
  <c r="CB68" i="3"/>
  <c r="BZ68" i="3"/>
  <c r="BY68" i="3"/>
  <c r="BX68" i="3"/>
  <c r="BW68" i="3"/>
  <c r="BV68" i="3"/>
  <c r="BT68" i="3"/>
  <c r="BS68" i="3"/>
  <c r="BR68" i="3"/>
  <c r="BQ68" i="3"/>
  <c r="BP68" i="3"/>
  <c r="BN68" i="3"/>
  <c r="BM68" i="3"/>
  <c r="BL68" i="3"/>
  <c r="BK68" i="3"/>
  <c r="BJ68" i="3"/>
  <c r="BH68" i="3"/>
  <c r="BG68" i="3"/>
  <c r="BF68" i="3"/>
  <c r="BE68" i="3"/>
  <c r="BD68" i="3"/>
  <c r="BB68" i="3"/>
  <c r="BG74" i="3" s="1"/>
  <c r="BA68" i="3"/>
  <c r="AZ68" i="3"/>
  <c r="AY68" i="3"/>
  <c r="AX68" i="3"/>
  <c r="AV68" i="3"/>
  <c r="AU68" i="3"/>
  <c r="I68" i="3"/>
  <c r="H68" i="3"/>
  <c r="CR67" i="3"/>
  <c r="CQ67" i="3"/>
  <c r="CL67" i="3"/>
  <c r="CK67" i="3"/>
  <c r="CF67" i="3"/>
  <c r="CE67" i="3"/>
  <c r="BZ67" i="3"/>
  <c r="BY67" i="3"/>
  <c r="BT67" i="3"/>
  <c r="BS67" i="3"/>
  <c r="BN67" i="3"/>
  <c r="BM67" i="3"/>
  <c r="BH67" i="3"/>
  <c r="BG67" i="3"/>
  <c r="BB67" i="3"/>
  <c r="BG73" i="3" s="1"/>
  <c r="BA67" i="3"/>
  <c r="AV67" i="3"/>
  <c r="AU67" i="3"/>
  <c r="I67" i="3"/>
  <c r="H67" i="3"/>
  <c r="CZ66" i="3"/>
  <c r="CY66" i="3"/>
  <c r="CX66" i="3"/>
  <c r="CW66" i="3"/>
  <c r="CV66" i="3"/>
  <c r="CU66" i="3"/>
  <c r="CT66" i="3"/>
  <c r="CR66" i="3"/>
  <c r="CQ66" i="3"/>
  <c r="CP66" i="3"/>
  <c r="CO66" i="3"/>
  <c r="CN66" i="3"/>
  <c r="CL66" i="3"/>
  <c r="CK66" i="3"/>
  <c r="CJ66" i="3"/>
  <c r="CI66" i="3"/>
  <c r="CH66" i="3"/>
  <c r="CF66" i="3"/>
  <c r="CE66" i="3"/>
  <c r="CD66" i="3"/>
  <c r="CC66" i="3"/>
  <c r="CB66" i="3"/>
  <c r="BZ66" i="3"/>
  <c r="BY66" i="3"/>
  <c r="BX66" i="3"/>
  <c r="BW66" i="3"/>
  <c r="BV66" i="3"/>
  <c r="BT66" i="3"/>
  <c r="BS66" i="3"/>
  <c r="BR66" i="3"/>
  <c r="BQ66" i="3"/>
  <c r="BP66" i="3"/>
  <c r="BN66" i="3"/>
  <c r="BM66" i="3"/>
  <c r="BL66" i="3"/>
  <c r="BK66" i="3"/>
  <c r="BJ66" i="3"/>
  <c r="BH66" i="3"/>
  <c r="BG66" i="3"/>
  <c r="BF66" i="3"/>
  <c r="BE66" i="3"/>
  <c r="BD66" i="3"/>
  <c r="BB66" i="3"/>
  <c r="BA66" i="3"/>
  <c r="AZ66" i="3"/>
  <c r="AY66" i="3"/>
  <c r="AX66" i="3"/>
  <c r="AV66" i="3"/>
  <c r="AU66" i="3"/>
  <c r="I66" i="3"/>
  <c r="H66" i="3"/>
  <c r="CZ65" i="3"/>
  <c r="CY65" i="3"/>
  <c r="CX65" i="3"/>
  <c r="CW65" i="3"/>
  <c r="CV65" i="3"/>
  <c r="CU65" i="3"/>
  <c r="CT65" i="3"/>
  <c r="CR65" i="3"/>
  <c r="CR69" i="3" s="1"/>
  <c r="CQ65" i="3"/>
  <c r="CP65" i="3"/>
  <c r="CO65" i="3"/>
  <c r="CN65" i="3"/>
  <c r="CL65" i="3"/>
  <c r="CK65" i="3"/>
  <c r="CK69" i="3" s="1"/>
  <c r="CJ65" i="3"/>
  <c r="CI65" i="3"/>
  <c r="CH65" i="3"/>
  <c r="CF65" i="3"/>
  <c r="CF69" i="3" s="1"/>
  <c r="CE65" i="3"/>
  <c r="CD65" i="3"/>
  <c r="CC65" i="3"/>
  <c r="CB65" i="3"/>
  <c r="BZ65" i="3"/>
  <c r="BY65" i="3"/>
  <c r="BY69" i="3" s="1"/>
  <c r="BX65" i="3"/>
  <c r="BW65" i="3"/>
  <c r="BV65" i="3"/>
  <c r="BT65" i="3"/>
  <c r="BT69" i="3" s="1"/>
  <c r="BS65" i="3"/>
  <c r="BR65" i="3"/>
  <c r="BQ65" i="3"/>
  <c r="BP65" i="3"/>
  <c r="BN65" i="3"/>
  <c r="BM65" i="3"/>
  <c r="BM69" i="3" s="1"/>
  <c r="BL65" i="3"/>
  <c r="BK65" i="3"/>
  <c r="BJ65" i="3"/>
  <c r="BH65" i="3"/>
  <c r="BH69" i="3" s="1"/>
  <c r="BG65" i="3"/>
  <c r="BF65" i="3"/>
  <c r="BE65" i="3"/>
  <c r="BD65" i="3"/>
  <c r="BB65" i="3"/>
  <c r="BA65" i="3"/>
  <c r="BA69" i="3" s="1"/>
  <c r="AZ65" i="3"/>
  <c r="AY65" i="3"/>
  <c r="AX65" i="3"/>
  <c r="AV65" i="3"/>
  <c r="AV69" i="3" s="1"/>
  <c r="AU65" i="3"/>
  <c r="I65" i="3"/>
  <c r="H65" i="3"/>
  <c r="CZ63" i="3"/>
  <c r="CY63" i="3"/>
  <c r="CX63" i="3"/>
  <c r="CW63" i="3"/>
  <c r="CV63" i="3"/>
  <c r="CU63" i="3"/>
  <c r="CT63" i="3"/>
  <c r="CR63" i="3"/>
  <c r="CQ63" i="3"/>
  <c r="CP63" i="3"/>
  <c r="CO63" i="3"/>
  <c r="CN63" i="3"/>
  <c r="CL63" i="3"/>
  <c r="CK63" i="3"/>
  <c r="CJ63" i="3"/>
  <c r="CI63" i="3"/>
  <c r="CH63" i="3"/>
  <c r="CF63" i="3"/>
  <c r="CE63" i="3"/>
  <c r="CD63" i="3"/>
  <c r="CC63" i="3"/>
  <c r="CB63" i="3"/>
  <c r="BZ63" i="3"/>
  <c r="BY63" i="3"/>
  <c r="BX63" i="3"/>
  <c r="BW63" i="3"/>
  <c r="BV63" i="3"/>
  <c r="BT63" i="3"/>
  <c r="BS63" i="3"/>
  <c r="BR63" i="3"/>
  <c r="BQ63" i="3"/>
  <c r="BP63" i="3"/>
  <c r="BN63" i="3"/>
  <c r="BM63" i="3"/>
  <c r="BL63" i="3"/>
  <c r="BK63" i="3"/>
  <c r="BJ63" i="3"/>
  <c r="BH63" i="3"/>
  <c r="BG63" i="3"/>
  <c r="BF63" i="3"/>
  <c r="BE63" i="3"/>
  <c r="BD63" i="3"/>
  <c r="BB63" i="3"/>
  <c r="BA63" i="3"/>
  <c r="AZ63" i="3"/>
  <c r="AY63" i="3"/>
  <c r="AX63" i="3"/>
  <c r="AV63" i="3"/>
  <c r="AU63" i="3"/>
  <c r="I63" i="3"/>
  <c r="H63" i="3"/>
  <c r="CR62" i="3"/>
  <c r="CQ62" i="3"/>
  <c r="CL62" i="3"/>
  <c r="CK62" i="3"/>
  <c r="CF62" i="3"/>
  <c r="CE62" i="3"/>
  <c r="BZ62" i="3"/>
  <c r="BY62" i="3"/>
  <c r="BT62" i="3"/>
  <c r="BS62" i="3"/>
  <c r="BN62" i="3"/>
  <c r="BM62" i="3"/>
  <c r="BH62" i="3"/>
  <c r="BG62" i="3"/>
  <c r="BB62" i="3"/>
  <c r="BA62" i="3"/>
  <c r="AV62" i="3"/>
  <c r="AU62" i="3"/>
  <c r="H62" i="3"/>
  <c r="CZ61" i="3"/>
  <c r="CY61" i="3"/>
  <c r="CX61" i="3"/>
  <c r="CW61" i="3"/>
  <c r="CV61" i="3"/>
  <c r="CU61" i="3"/>
  <c r="CT61" i="3"/>
  <c r="CR61" i="3"/>
  <c r="CQ61" i="3"/>
  <c r="CP61" i="3"/>
  <c r="CO61" i="3"/>
  <c r="CN61" i="3"/>
  <c r="CL61" i="3"/>
  <c r="CK61" i="3"/>
  <c r="CJ61" i="3"/>
  <c r="CI61" i="3"/>
  <c r="CH61" i="3"/>
  <c r="CF61" i="3"/>
  <c r="CE61" i="3"/>
  <c r="CD61" i="3"/>
  <c r="CC61" i="3"/>
  <c r="CB61" i="3"/>
  <c r="BZ61" i="3"/>
  <c r="BY61" i="3"/>
  <c r="BX61" i="3"/>
  <c r="BW61" i="3"/>
  <c r="BV61" i="3"/>
  <c r="BT61" i="3"/>
  <c r="BS61" i="3"/>
  <c r="BR61" i="3"/>
  <c r="BQ61" i="3"/>
  <c r="BP61" i="3"/>
  <c r="BN61" i="3"/>
  <c r="BM61" i="3"/>
  <c r="BL61" i="3"/>
  <c r="BK61" i="3"/>
  <c r="BJ61" i="3"/>
  <c r="BH61" i="3"/>
  <c r="BG61" i="3"/>
  <c r="BF61" i="3"/>
  <c r="BE61" i="3"/>
  <c r="BD61" i="3"/>
  <c r="BB61" i="3"/>
  <c r="BA61" i="3"/>
  <c r="AZ61" i="3"/>
  <c r="AY61" i="3"/>
  <c r="AX61" i="3"/>
  <c r="AV61" i="3"/>
  <c r="AU61" i="3"/>
  <c r="I61" i="3"/>
  <c r="H61" i="3"/>
  <c r="CZ60" i="3"/>
  <c r="CY60" i="3"/>
  <c r="CX60" i="3"/>
  <c r="CW60" i="3"/>
  <c r="CV60" i="3"/>
  <c r="CU60" i="3"/>
  <c r="CT60" i="3"/>
  <c r="CR60" i="3"/>
  <c r="CR64" i="3" s="1"/>
  <c r="CQ60" i="3"/>
  <c r="CP60" i="3"/>
  <c r="CO60" i="3"/>
  <c r="CN60" i="3"/>
  <c r="CL60" i="3"/>
  <c r="CK60" i="3"/>
  <c r="CK64" i="3" s="1"/>
  <c r="CJ60" i="3"/>
  <c r="CI60" i="3"/>
  <c r="CH60" i="3"/>
  <c r="CF60" i="3"/>
  <c r="CF64" i="3" s="1"/>
  <c r="CE60" i="3"/>
  <c r="CD60" i="3"/>
  <c r="CC60" i="3"/>
  <c r="CB60" i="3"/>
  <c r="BZ60" i="3"/>
  <c r="BY60" i="3"/>
  <c r="BY64" i="3" s="1"/>
  <c r="BX60" i="3"/>
  <c r="BW60" i="3"/>
  <c r="BV60" i="3"/>
  <c r="BT60" i="3"/>
  <c r="BT64" i="3" s="1"/>
  <c r="BS60" i="3"/>
  <c r="BR60" i="3"/>
  <c r="BQ60" i="3"/>
  <c r="BP60" i="3"/>
  <c r="BN60" i="3"/>
  <c r="BM60" i="3"/>
  <c r="BM64" i="3" s="1"/>
  <c r="BL60" i="3"/>
  <c r="BK60" i="3"/>
  <c r="BJ60" i="3"/>
  <c r="BH60" i="3"/>
  <c r="BH64" i="3" s="1"/>
  <c r="BG60" i="3"/>
  <c r="BF60" i="3"/>
  <c r="BE60" i="3"/>
  <c r="BD60" i="3"/>
  <c r="BB60" i="3"/>
  <c r="BA60" i="3"/>
  <c r="BA64" i="3" s="1"/>
  <c r="AZ60" i="3"/>
  <c r="AY60" i="3"/>
  <c r="AX60" i="3"/>
  <c r="AV60" i="3"/>
  <c r="AV64" i="3" s="1"/>
  <c r="AU60" i="3"/>
  <c r="I60" i="3"/>
  <c r="H60" i="3"/>
  <c r="CZ58" i="3"/>
  <c r="CY58" i="3"/>
  <c r="CX58" i="3"/>
  <c r="CW58" i="3"/>
  <c r="CV58" i="3"/>
  <c r="CU58" i="3"/>
  <c r="CT58" i="3"/>
  <c r="CR58" i="3"/>
  <c r="CQ58" i="3"/>
  <c r="CP58" i="3"/>
  <c r="CO58" i="3"/>
  <c r="CN58" i="3"/>
  <c r="CL58" i="3"/>
  <c r="CK58" i="3"/>
  <c r="CJ58" i="3"/>
  <c r="CI58" i="3"/>
  <c r="CH58" i="3"/>
  <c r="CF58" i="3"/>
  <c r="CE58" i="3"/>
  <c r="CD58" i="3"/>
  <c r="CC58" i="3"/>
  <c r="CB58" i="3"/>
  <c r="BZ58" i="3"/>
  <c r="BY58" i="3"/>
  <c r="BX58" i="3"/>
  <c r="BW58" i="3"/>
  <c r="BV58" i="3"/>
  <c r="BT58" i="3"/>
  <c r="BS58" i="3"/>
  <c r="BR58" i="3"/>
  <c r="BQ58" i="3"/>
  <c r="BP58" i="3"/>
  <c r="BN58" i="3"/>
  <c r="BM58" i="3"/>
  <c r="BL58" i="3"/>
  <c r="BK58" i="3"/>
  <c r="BJ58" i="3"/>
  <c r="BH58" i="3"/>
  <c r="BG58" i="3"/>
  <c r="BF58" i="3"/>
  <c r="BE58" i="3"/>
  <c r="BD58" i="3"/>
  <c r="BB58" i="3"/>
  <c r="BA58" i="3"/>
  <c r="AZ58" i="3"/>
  <c r="AY58" i="3"/>
  <c r="AX58" i="3"/>
  <c r="AV58" i="3"/>
  <c r="AU58" i="3"/>
  <c r="I58" i="3"/>
  <c r="H58" i="3"/>
  <c r="CR57" i="3"/>
  <c r="CQ57" i="3"/>
  <c r="CL57" i="3"/>
  <c r="CK57" i="3"/>
  <c r="CF57" i="3"/>
  <c r="CE57" i="3"/>
  <c r="BZ57" i="3"/>
  <c r="BY57" i="3"/>
  <c r="BT57" i="3"/>
  <c r="BS57" i="3"/>
  <c r="BN57" i="3"/>
  <c r="BM57" i="3"/>
  <c r="BH57" i="3"/>
  <c r="BG57" i="3"/>
  <c r="BB57" i="3"/>
  <c r="BA57" i="3"/>
  <c r="AV57" i="3"/>
  <c r="AU57" i="3"/>
  <c r="H57" i="3"/>
  <c r="CZ56" i="3"/>
  <c r="CY56" i="3"/>
  <c r="CX56" i="3"/>
  <c r="CW56" i="3"/>
  <c r="CV56" i="3"/>
  <c r="CU56" i="3"/>
  <c r="CT56" i="3"/>
  <c r="CR56" i="3"/>
  <c r="CQ56" i="3"/>
  <c r="CP56" i="3"/>
  <c r="CO56" i="3"/>
  <c r="CN56" i="3"/>
  <c r="CL56" i="3"/>
  <c r="CK56" i="3"/>
  <c r="CJ56" i="3"/>
  <c r="CI56" i="3"/>
  <c r="CH56" i="3"/>
  <c r="CF56" i="3"/>
  <c r="CE56" i="3"/>
  <c r="CD56" i="3"/>
  <c r="CC56" i="3"/>
  <c r="CB56" i="3"/>
  <c r="BZ56" i="3"/>
  <c r="BY56" i="3"/>
  <c r="BX56" i="3"/>
  <c r="BW56" i="3"/>
  <c r="BV56" i="3"/>
  <c r="BT56" i="3"/>
  <c r="BS56" i="3"/>
  <c r="BR56" i="3"/>
  <c r="BQ56" i="3"/>
  <c r="BP56" i="3"/>
  <c r="BN56" i="3"/>
  <c r="BM56" i="3"/>
  <c r="BL56" i="3"/>
  <c r="BK56" i="3"/>
  <c r="BJ56" i="3"/>
  <c r="BH56" i="3"/>
  <c r="BG56" i="3"/>
  <c r="BF56" i="3"/>
  <c r="BE56" i="3"/>
  <c r="BD56" i="3"/>
  <c r="BB56" i="3"/>
  <c r="BA56" i="3"/>
  <c r="AZ56" i="3"/>
  <c r="AY56" i="3"/>
  <c r="AX56" i="3"/>
  <c r="AV56" i="3"/>
  <c r="AU56" i="3"/>
  <c r="I56" i="3"/>
  <c r="H56" i="3"/>
  <c r="CZ55" i="3"/>
  <c r="CY55" i="3"/>
  <c r="CX55" i="3"/>
  <c r="CW55" i="3"/>
  <c r="CV55" i="3"/>
  <c r="CU55" i="3"/>
  <c r="CT55" i="3"/>
  <c r="CR55" i="3"/>
  <c r="CR59" i="3" s="1"/>
  <c r="CQ55" i="3"/>
  <c r="CP55" i="3"/>
  <c r="CO55" i="3"/>
  <c r="CN55" i="3"/>
  <c r="CL55" i="3"/>
  <c r="CK55" i="3"/>
  <c r="CK59" i="3" s="1"/>
  <c r="CJ55" i="3"/>
  <c r="CI55" i="3"/>
  <c r="CH55" i="3"/>
  <c r="CF55" i="3"/>
  <c r="CF59" i="3" s="1"/>
  <c r="CE55" i="3"/>
  <c r="CD55" i="3"/>
  <c r="CC55" i="3"/>
  <c r="CB55" i="3"/>
  <c r="BZ55" i="3"/>
  <c r="BY55" i="3"/>
  <c r="BY59" i="3" s="1"/>
  <c r="BX55" i="3"/>
  <c r="BW55" i="3"/>
  <c r="BV55" i="3"/>
  <c r="BT55" i="3"/>
  <c r="BT59" i="3" s="1"/>
  <c r="BS55" i="3"/>
  <c r="BR55" i="3"/>
  <c r="BQ55" i="3"/>
  <c r="BP55" i="3"/>
  <c r="BN55" i="3"/>
  <c r="BM55" i="3"/>
  <c r="BM59" i="3" s="1"/>
  <c r="BL55" i="3"/>
  <c r="BK55" i="3"/>
  <c r="BJ55" i="3"/>
  <c r="BH55" i="3"/>
  <c r="BH59" i="3" s="1"/>
  <c r="BG55" i="3"/>
  <c r="BF55" i="3"/>
  <c r="BE55" i="3"/>
  <c r="BD55" i="3"/>
  <c r="BB55" i="3"/>
  <c r="BA55" i="3"/>
  <c r="BA59" i="3" s="1"/>
  <c r="AZ55" i="3"/>
  <c r="AY55" i="3"/>
  <c r="AX55" i="3"/>
  <c r="AV55" i="3"/>
  <c r="AV59" i="3" s="1"/>
  <c r="AU55" i="3"/>
  <c r="Q55" i="3"/>
  <c r="G68" i="3" s="1"/>
  <c r="P55" i="3"/>
  <c r="G67" i="3" s="1"/>
  <c r="O55" i="3"/>
  <c r="G66" i="3" s="1"/>
  <c r="N55" i="3"/>
  <c r="G65" i="3" s="1"/>
  <c r="I55" i="3"/>
  <c r="H55" i="3"/>
  <c r="Q54" i="3"/>
  <c r="G63" i="3" s="1"/>
  <c r="P54" i="3"/>
  <c r="G62" i="3" s="1"/>
  <c r="O54" i="3"/>
  <c r="G61" i="3" s="1"/>
  <c r="N54" i="3"/>
  <c r="G60" i="3" s="1"/>
  <c r="CZ53" i="3"/>
  <c r="CY53" i="3"/>
  <c r="CX53" i="3"/>
  <c r="CW53" i="3"/>
  <c r="CV53" i="3"/>
  <c r="CU53" i="3"/>
  <c r="CT53" i="3"/>
  <c r="CR53" i="3"/>
  <c r="CQ53" i="3"/>
  <c r="CP53" i="3"/>
  <c r="CO53" i="3"/>
  <c r="CN53" i="3"/>
  <c r="CL53" i="3"/>
  <c r="CK53" i="3"/>
  <c r="CJ53" i="3"/>
  <c r="CI53" i="3"/>
  <c r="CH53" i="3"/>
  <c r="CF53" i="3"/>
  <c r="CE53" i="3"/>
  <c r="CD53" i="3"/>
  <c r="CC53" i="3"/>
  <c r="CB53" i="3"/>
  <c r="BZ53" i="3"/>
  <c r="BY53" i="3"/>
  <c r="BX53" i="3"/>
  <c r="BW53" i="3"/>
  <c r="BV53" i="3"/>
  <c r="BT53" i="3"/>
  <c r="BS53" i="3"/>
  <c r="BR53" i="3"/>
  <c r="BQ53" i="3"/>
  <c r="BP53" i="3"/>
  <c r="BN53" i="3"/>
  <c r="BM53" i="3"/>
  <c r="BL53" i="3"/>
  <c r="BK53" i="3"/>
  <c r="BJ53" i="3"/>
  <c r="BH53" i="3"/>
  <c r="BG53" i="3"/>
  <c r="BF53" i="3"/>
  <c r="BE53" i="3"/>
  <c r="BD53" i="3"/>
  <c r="BB53" i="3"/>
  <c r="BA53" i="3"/>
  <c r="AZ53" i="3"/>
  <c r="AY53" i="3"/>
  <c r="AX53" i="3"/>
  <c r="AV53" i="3"/>
  <c r="AU53" i="3"/>
  <c r="Q53" i="3"/>
  <c r="G58" i="3" s="1"/>
  <c r="P53" i="3"/>
  <c r="G57" i="3" s="1"/>
  <c r="O53" i="3"/>
  <c r="G56" i="3" s="1"/>
  <c r="N53" i="3"/>
  <c r="G55" i="3" s="1"/>
  <c r="I53" i="3"/>
  <c r="H53" i="3"/>
  <c r="CR52" i="3"/>
  <c r="CQ52" i="3"/>
  <c r="CL52" i="3"/>
  <c r="CK52" i="3"/>
  <c r="CF52" i="3"/>
  <c r="CE52" i="3"/>
  <c r="BZ52" i="3"/>
  <c r="BY52" i="3"/>
  <c r="BT52" i="3"/>
  <c r="BS52" i="3"/>
  <c r="BN52" i="3"/>
  <c r="BM52" i="3"/>
  <c r="BH52" i="3"/>
  <c r="BG52" i="3"/>
  <c r="BB52" i="3"/>
  <c r="BA52" i="3"/>
  <c r="AV52" i="3"/>
  <c r="AU52" i="3"/>
  <c r="Q52" i="3"/>
  <c r="G53" i="3" s="1"/>
  <c r="P52" i="3"/>
  <c r="G52" i="3" s="1"/>
  <c r="O52" i="3"/>
  <c r="N52" i="3"/>
  <c r="H52" i="3"/>
  <c r="CZ51" i="3"/>
  <c r="CY51" i="3"/>
  <c r="CX51" i="3"/>
  <c r="CW51" i="3"/>
  <c r="CV51" i="3"/>
  <c r="CU51" i="3"/>
  <c r="CT51" i="3"/>
  <c r="CR51" i="3"/>
  <c r="CQ51" i="3"/>
  <c r="CP51" i="3"/>
  <c r="CO51" i="3"/>
  <c r="CN51" i="3"/>
  <c r="CL51" i="3"/>
  <c r="CK51" i="3"/>
  <c r="CJ51" i="3"/>
  <c r="CI51" i="3"/>
  <c r="CH51" i="3"/>
  <c r="CF51" i="3"/>
  <c r="CE51" i="3"/>
  <c r="CD51" i="3"/>
  <c r="CC51" i="3"/>
  <c r="CB51" i="3"/>
  <c r="BZ51" i="3"/>
  <c r="BY51" i="3"/>
  <c r="BX51" i="3"/>
  <c r="BW51" i="3"/>
  <c r="BV51" i="3"/>
  <c r="BT51" i="3"/>
  <c r="BS51" i="3"/>
  <c r="BR51" i="3"/>
  <c r="BQ51" i="3"/>
  <c r="BP51" i="3"/>
  <c r="BN51" i="3"/>
  <c r="BM51" i="3"/>
  <c r="BL51" i="3"/>
  <c r="BK51" i="3"/>
  <c r="BJ51" i="3"/>
  <c r="BH51" i="3"/>
  <c r="BG51" i="3"/>
  <c r="BF51" i="3"/>
  <c r="BE51" i="3"/>
  <c r="BD51" i="3"/>
  <c r="BB51" i="3"/>
  <c r="BA51" i="3"/>
  <c r="AZ51" i="3"/>
  <c r="AY51" i="3"/>
  <c r="AX51" i="3"/>
  <c r="AV51" i="3"/>
  <c r="AU51" i="3"/>
  <c r="I51" i="3"/>
  <c r="H51" i="3"/>
  <c r="G51" i="3"/>
  <c r="CZ50" i="3"/>
  <c r="CY50" i="3"/>
  <c r="CX50" i="3"/>
  <c r="CW50" i="3"/>
  <c r="CV50" i="3"/>
  <c r="CU50" i="3"/>
  <c r="CT50" i="3"/>
  <c r="CR50" i="3"/>
  <c r="CR54" i="3" s="1"/>
  <c r="CR70" i="3" s="1"/>
  <c r="CQ50" i="3"/>
  <c r="CQ54" i="3" s="1"/>
  <c r="CP50" i="3"/>
  <c r="CO50" i="3"/>
  <c r="CN50" i="3"/>
  <c r="CL50" i="3"/>
  <c r="CL54" i="3" s="1"/>
  <c r="CK50" i="3"/>
  <c r="CK54" i="3" s="1"/>
  <c r="CK70" i="3" s="1"/>
  <c r="CJ50" i="3"/>
  <c r="CI50" i="3"/>
  <c r="CH50" i="3"/>
  <c r="CF50" i="3"/>
  <c r="CF54" i="3" s="1"/>
  <c r="CF70" i="3" s="1"/>
  <c r="CE50" i="3"/>
  <c r="CE54" i="3" s="1"/>
  <c r="CD50" i="3"/>
  <c r="CC50" i="3"/>
  <c r="CB50" i="3"/>
  <c r="BZ50" i="3"/>
  <c r="BZ54" i="3" s="1"/>
  <c r="BY50" i="3"/>
  <c r="BY54" i="3" s="1"/>
  <c r="BY70" i="3" s="1"/>
  <c r="BX50" i="3"/>
  <c r="BW50" i="3"/>
  <c r="BV50" i="3"/>
  <c r="BT50" i="3"/>
  <c r="BT54" i="3" s="1"/>
  <c r="BT70" i="3" s="1"/>
  <c r="BS50" i="3"/>
  <c r="BS54" i="3" s="1"/>
  <c r="BR50" i="3"/>
  <c r="BQ50" i="3"/>
  <c r="BP50" i="3"/>
  <c r="BN50" i="3"/>
  <c r="BN54" i="3" s="1"/>
  <c r="BM50" i="3"/>
  <c r="BM54" i="3" s="1"/>
  <c r="BM70" i="3" s="1"/>
  <c r="BL50" i="3"/>
  <c r="BK50" i="3"/>
  <c r="BJ50" i="3"/>
  <c r="BH50" i="3"/>
  <c r="BH54" i="3" s="1"/>
  <c r="BH70" i="3" s="1"/>
  <c r="BG50" i="3"/>
  <c r="BG54" i="3" s="1"/>
  <c r="BF50" i="3"/>
  <c r="BE50" i="3"/>
  <c r="BD50" i="3"/>
  <c r="BB50" i="3"/>
  <c r="BB54" i="3" s="1"/>
  <c r="BA50" i="3"/>
  <c r="BA54" i="3" s="1"/>
  <c r="BA70" i="3" s="1"/>
  <c r="AZ50" i="3"/>
  <c r="AY50" i="3"/>
  <c r="AX50" i="3"/>
  <c r="AV50" i="3"/>
  <c r="AV54" i="3" s="1"/>
  <c r="AV70" i="3" s="1"/>
  <c r="AU50" i="3"/>
  <c r="AU54" i="3" s="1"/>
  <c r="I50" i="3"/>
  <c r="H50" i="3"/>
  <c r="H54" i="3" s="1"/>
  <c r="G50" i="3"/>
  <c r="CQ48" i="3"/>
  <c r="CK48" i="3"/>
  <c r="CE48" i="3"/>
  <c r="BY48" i="3"/>
  <c r="BS48" i="3"/>
  <c r="BM48" i="3"/>
  <c r="BG48" i="3"/>
  <c r="BA48" i="3"/>
  <c r="AU48" i="3"/>
  <c r="AT48" i="3"/>
  <c r="AS48" i="3"/>
  <c r="AQ48" i="3"/>
  <c r="AO48" i="3"/>
  <c r="AM48" i="3"/>
  <c r="AL48" i="3"/>
  <c r="AK48" i="3"/>
  <c r="AJ48" i="3"/>
  <c r="AH48" i="3"/>
  <c r="AG48" i="3"/>
  <c r="AF48" i="3"/>
  <c r="AE48" i="3"/>
  <c r="AD48" i="3"/>
  <c r="AC48" i="3"/>
  <c r="Y48" i="3"/>
  <c r="X48" i="3"/>
  <c r="W48" i="3"/>
  <c r="V48" i="3"/>
  <c r="U48" i="3"/>
  <c r="T48" i="3"/>
  <c r="S48" i="3"/>
  <c r="K48" i="3"/>
  <c r="H48" i="3"/>
  <c r="B48" i="3"/>
  <c r="CQ47" i="3"/>
  <c r="CK47" i="3"/>
  <c r="CE47" i="3"/>
  <c r="BY47" i="3"/>
  <c r="BS47" i="3"/>
  <c r="BM47" i="3"/>
  <c r="BG47" i="3"/>
  <c r="BA47" i="3"/>
  <c r="AU47" i="3"/>
  <c r="AA47" i="3"/>
  <c r="AB47" i="3" s="1"/>
  <c r="Z47" i="3"/>
  <c r="I47" i="3"/>
  <c r="CQ46" i="3"/>
  <c r="CK46" i="3"/>
  <c r="CE46" i="3"/>
  <c r="BY46" i="3"/>
  <c r="BS46" i="3"/>
  <c r="BM46" i="3"/>
  <c r="BG46" i="3"/>
  <c r="BA46" i="3"/>
  <c r="AU46" i="3"/>
  <c r="AA46" i="3"/>
  <c r="AB46" i="3" s="1"/>
  <c r="Z46" i="3"/>
  <c r="I46" i="3"/>
  <c r="R46" i="3" s="1"/>
  <c r="CQ45" i="3"/>
  <c r="CK45" i="3"/>
  <c r="CE45" i="3"/>
  <c r="BY45" i="3"/>
  <c r="BS45" i="3"/>
  <c r="BM45" i="3"/>
  <c r="BG45" i="3"/>
  <c r="BA45" i="3"/>
  <c r="AU45" i="3"/>
  <c r="AA45" i="3"/>
  <c r="AB45" i="3" s="1"/>
  <c r="Z45" i="3"/>
  <c r="I45" i="3"/>
  <c r="R45" i="3" s="1"/>
  <c r="CQ44" i="3"/>
  <c r="CK44" i="3"/>
  <c r="CE44" i="3"/>
  <c r="BY44" i="3"/>
  <c r="BS44" i="3"/>
  <c r="BM44" i="3"/>
  <c r="BG44" i="3"/>
  <c r="BA44" i="3"/>
  <c r="AU44" i="3"/>
  <c r="AA44" i="3"/>
  <c r="AB44" i="3" s="1"/>
  <c r="Z44" i="3"/>
  <c r="L44" i="3"/>
  <c r="M44" i="3" s="1"/>
  <c r="I44" i="3"/>
  <c r="R44" i="3" s="1"/>
  <c r="CQ43" i="3"/>
  <c r="CK43" i="3"/>
  <c r="CE43" i="3"/>
  <c r="BY43" i="3"/>
  <c r="BS43" i="3"/>
  <c r="BM43" i="3"/>
  <c r="BG43" i="3"/>
  <c r="BA43" i="3"/>
  <c r="AU43" i="3"/>
  <c r="AA43" i="3"/>
  <c r="AB43" i="3" s="1"/>
  <c r="Z43" i="3"/>
  <c r="I43" i="3"/>
  <c r="CQ42" i="3"/>
  <c r="CK42" i="3"/>
  <c r="CE42" i="3"/>
  <c r="BY42" i="3"/>
  <c r="BS42" i="3"/>
  <c r="BM42" i="3"/>
  <c r="BG42" i="3"/>
  <c r="BA42" i="3"/>
  <c r="AU42" i="3"/>
  <c r="AA42" i="3"/>
  <c r="AB42" i="3" s="1"/>
  <c r="Z42" i="3"/>
  <c r="I42" i="3"/>
  <c r="R42" i="3" s="1"/>
  <c r="CQ41" i="3"/>
  <c r="CK41" i="3"/>
  <c r="CE41" i="3"/>
  <c r="BY41" i="3"/>
  <c r="BS41" i="3"/>
  <c r="BM41" i="3"/>
  <c r="BG41" i="3"/>
  <c r="BA41" i="3"/>
  <c r="AU41" i="3"/>
  <c r="AA41" i="3"/>
  <c r="AB41" i="3" s="1"/>
  <c r="Z41" i="3"/>
  <c r="I41" i="3"/>
  <c r="R41" i="3" s="1"/>
  <c r="CQ40" i="3"/>
  <c r="CK40" i="3"/>
  <c r="CE40" i="3"/>
  <c r="BY40" i="3"/>
  <c r="BS40" i="3"/>
  <c r="BM40" i="3"/>
  <c r="BG40" i="3"/>
  <c r="BA40" i="3"/>
  <c r="AU40" i="3"/>
  <c r="AA40" i="3"/>
  <c r="AB40" i="3" s="1"/>
  <c r="Z40" i="3"/>
  <c r="I40" i="3"/>
  <c r="R40" i="3" s="1"/>
  <c r="CQ39" i="3"/>
  <c r="CK39" i="3"/>
  <c r="CE39" i="3"/>
  <c r="BY39" i="3"/>
  <c r="BS39" i="3"/>
  <c r="BM39" i="3"/>
  <c r="BG39" i="3"/>
  <c r="BA39" i="3"/>
  <c r="AU39" i="3"/>
  <c r="AA39" i="3"/>
  <c r="AB39" i="3" s="1"/>
  <c r="Z39" i="3"/>
  <c r="I39" i="3"/>
  <c r="R39" i="3" s="1"/>
  <c r="CQ38" i="3"/>
  <c r="CK38" i="3"/>
  <c r="CE38" i="3"/>
  <c r="BY38" i="3"/>
  <c r="BS38" i="3"/>
  <c r="BM38" i="3"/>
  <c r="BG38" i="3"/>
  <c r="BA38" i="3"/>
  <c r="AU38" i="3"/>
  <c r="AA38" i="3"/>
  <c r="AB38" i="3" s="1"/>
  <c r="Z38" i="3"/>
  <c r="I38" i="3"/>
  <c r="R38" i="3" s="1"/>
  <c r="CQ37" i="3"/>
  <c r="CK37" i="3"/>
  <c r="CE37" i="3"/>
  <c r="BY37" i="3"/>
  <c r="BS37" i="3"/>
  <c r="BM37" i="3"/>
  <c r="BG37" i="3"/>
  <c r="BA37" i="3"/>
  <c r="AU37" i="3"/>
  <c r="AA37" i="3"/>
  <c r="AB37" i="3" s="1"/>
  <c r="Z37" i="3"/>
  <c r="I37" i="3"/>
  <c r="R37" i="3" s="1"/>
  <c r="CQ36" i="3"/>
  <c r="CK36" i="3"/>
  <c r="CE36" i="3"/>
  <c r="BY36" i="3"/>
  <c r="BS36" i="3"/>
  <c r="BM36" i="3"/>
  <c r="BG36" i="3"/>
  <c r="BA36" i="3"/>
  <c r="AU36" i="3"/>
  <c r="AA36" i="3"/>
  <c r="AB36" i="3" s="1"/>
  <c r="Z36" i="3"/>
  <c r="I36" i="3"/>
  <c r="R36" i="3" s="1"/>
  <c r="CQ35" i="3"/>
  <c r="CK35" i="3"/>
  <c r="CE35" i="3"/>
  <c r="BY35" i="3"/>
  <c r="BS35" i="3"/>
  <c r="BM35" i="3"/>
  <c r="BG35" i="3"/>
  <c r="BA35" i="3"/>
  <c r="AU35" i="3"/>
  <c r="AA35" i="3"/>
  <c r="AB35" i="3" s="1"/>
  <c r="Z35" i="3"/>
  <c r="I35" i="3"/>
  <c r="R35" i="3" s="1"/>
  <c r="CQ34" i="3"/>
  <c r="CK34" i="3"/>
  <c r="CE34" i="3"/>
  <c r="BY34" i="3"/>
  <c r="BS34" i="3"/>
  <c r="BM34" i="3"/>
  <c r="BG34" i="3"/>
  <c r="BA34" i="3"/>
  <c r="AU34" i="3"/>
  <c r="AA34" i="3"/>
  <c r="AB34" i="3" s="1"/>
  <c r="Z34" i="3"/>
  <c r="I34" i="3"/>
  <c r="R34" i="3" s="1"/>
  <c r="CQ33" i="3"/>
  <c r="CK33" i="3"/>
  <c r="CE33" i="3"/>
  <c r="BY33" i="3"/>
  <c r="BS33" i="3"/>
  <c r="BM33" i="3"/>
  <c r="BG33" i="3"/>
  <c r="BA33" i="3"/>
  <c r="AU33" i="3"/>
  <c r="AA33" i="3"/>
  <c r="AB33" i="3" s="1"/>
  <c r="Z33" i="3"/>
  <c r="I33" i="3"/>
  <c r="R33" i="3" s="1"/>
  <c r="CQ32" i="3"/>
  <c r="CK32" i="3"/>
  <c r="CE32" i="3"/>
  <c r="BY32" i="3"/>
  <c r="BS32" i="3"/>
  <c r="BM32" i="3"/>
  <c r="BG32" i="3"/>
  <c r="BA32" i="3"/>
  <c r="AU32" i="3"/>
  <c r="AA32" i="3"/>
  <c r="AB32" i="3" s="1"/>
  <c r="Z32" i="3"/>
  <c r="I32" i="3"/>
  <c r="R32" i="3" s="1"/>
  <c r="CQ31" i="3"/>
  <c r="CK31" i="3"/>
  <c r="CE31" i="3"/>
  <c r="BY31" i="3"/>
  <c r="BS31" i="3"/>
  <c r="BM31" i="3"/>
  <c r="BG31" i="3"/>
  <c r="BA31" i="3"/>
  <c r="AU31" i="3"/>
  <c r="AA31" i="3"/>
  <c r="AB31" i="3" s="1"/>
  <c r="Z31" i="3"/>
  <c r="I31" i="3"/>
  <c r="R31" i="3" s="1"/>
  <c r="CQ30" i="3"/>
  <c r="CK30" i="3"/>
  <c r="CE30" i="3"/>
  <c r="BY30" i="3"/>
  <c r="BS30" i="3"/>
  <c r="BM30" i="3"/>
  <c r="BG30" i="3"/>
  <c r="BA30" i="3"/>
  <c r="AU30" i="3"/>
  <c r="AA30" i="3"/>
  <c r="AB30" i="3" s="1"/>
  <c r="Z30" i="3"/>
  <c r="I30" i="3"/>
  <c r="R30" i="3" s="1"/>
  <c r="CQ29" i="3"/>
  <c r="CK29" i="3"/>
  <c r="CE29" i="3"/>
  <c r="BY29" i="3"/>
  <c r="BS29" i="3"/>
  <c r="BM29" i="3"/>
  <c r="BG29" i="3"/>
  <c r="BA29" i="3"/>
  <c r="AU29" i="3"/>
  <c r="AA29" i="3"/>
  <c r="AB29" i="3" s="1"/>
  <c r="Z29" i="3"/>
  <c r="I29" i="3"/>
  <c r="R29" i="3" s="1"/>
  <c r="CQ28" i="3"/>
  <c r="CK28" i="3"/>
  <c r="CE28" i="3"/>
  <c r="BY28" i="3"/>
  <c r="BS28" i="3"/>
  <c r="BM28" i="3"/>
  <c r="BG28" i="3"/>
  <c r="BA28" i="3"/>
  <c r="AU28" i="3"/>
  <c r="AA28" i="3"/>
  <c r="AB28" i="3" s="1"/>
  <c r="Z28" i="3"/>
  <c r="I28" i="3"/>
  <c r="R28" i="3" s="1"/>
  <c r="CQ27" i="3"/>
  <c r="CK27" i="3"/>
  <c r="CE27" i="3"/>
  <c r="BY27" i="3"/>
  <c r="BS27" i="3"/>
  <c r="BM27" i="3"/>
  <c r="BG27" i="3"/>
  <c r="BA27" i="3"/>
  <c r="AU27" i="3"/>
  <c r="AA27" i="3"/>
  <c r="AB27" i="3" s="1"/>
  <c r="Z27" i="3"/>
  <c r="I27" i="3"/>
  <c r="R27" i="3" s="1"/>
  <c r="CQ26" i="3"/>
  <c r="CK26" i="3"/>
  <c r="CE26" i="3"/>
  <c r="BY26" i="3"/>
  <c r="BS26" i="3"/>
  <c r="BM26" i="3"/>
  <c r="BG26" i="3"/>
  <c r="BA26" i="3"/>
  <c r="AU26" i="3"/>
  <c r="AA26" i="3"/>
  <c r="AB26" i="3" s="1"/>
  <c r="Z26" i="3"/>
  <c r="I26" i="3"/>
  <c r="R26" i="3" s="1"/>
  <c r="CQ25" i="3"/>
  <c r="CK25" i="3"/>
  <c r="CE25" i="3"/>
  <c r="BY25" i="3"/>
  <c r="BS25" i="3"/>
  <c r="BM25" i="3"/>
  <c r="BG25" i="3"/>
  <c r="BA25" i="3"/>
  <c r="AU25" i="3"/>
  <c r="AA25" i="3"/>
  <c r="AB25" i="3" s="1"/>
  <c r="Z25" i="3"/>
  <c r="L25" i="3"/>
  <c r="M25" i="3" s="1"/>
  <c r="I25" i="3"/>
  <c r="CQ24" i="3"/>
  <c r="CK24" i="3"/>
  <c r="CE24" i="3"/>
  <c r="BY24" i="3"/>
  <c r="BS24" i="3"/>
  <c r="BM24" i="3"/>
  <c r="BG24" i="3"/>
  <c r="BA24" i="3"/>
  <c r="AU24" i="3"/>
  <c r="AA24" i="3"/>
  <c r="AB24" i="3" s="1"/>
  <c r="Z24" i="3"/>
  <c r="I24" i="3"/>
  <c r="R24" i="3" s="1"/>
  <c r="CQ23" i="3"/>
  <c r="CK23" i="3"/>
  <c r="CE23" i="3"/>
  <c r="BY23" i="3"/>
  <c r="BS23" i="3"/>
  <c r="BM23" i="3"/>
  <c r="BG23" i="3"/>
  <c r="BA23" i="3"/>
  <c r="AU23" i="3"/>
  <c r="AA23" i="3"/>
  <c r="AB23" i="3" s="1"/>
  <c r="Z23" i="3"/>
  <c r="L23" i="3"/>
  <c r="M23" i="3" s="1"/>
  <c r="I23" i="3"/>
  <c r="R23" i="3" s="1"/>
  <c r="AA22" i="3"/>
  <c r="AB22" i="3" s="1"/>
  <c r="I22" i="3"/>
  <c r="L22" i="3" s="1"/>
  <c r="M22" i="3" s="1"/>
  <c r="AA21" i="3"/>
  <c r="I21" i="3"/>
  <c r="L21" i="3" s="1"/>
  <c r="M21" i="3" s="1"/>
  <c r="AA20" i="3"/>
  <c r="AB20" i="3" s="1"/>
  <c r="I20" i="3"/>
  <c r="L20" i="3" s="1"/>
  <c r="M20" i="3" s="1"/>
  <c r="AA19" i="3"/>
  <c r="AB19" i="3" s="1"/>
  <c r="I19" i="3"/>
  <c r="L19" i="3" s="1"/>
  <c r="M19" i="3" s="1"/>
  <c r="AA18" i="3"/>
  <c r="AB18" i="3" s="1"/>
  <c r="I18" i="3"/>
  <c r="R18" i="3" s="1"/>
  <c r="AA17" i="3"/>
  <c r="AB17" i="3" s="1"/>
  <c r="I17" i="3"/>
  <c r="L17" i="3" s="1"/>
  <c r="M17" i="3" s="1"/>
  <c r="AA16" i="3"/>
  <c r="AB16" i="3" s="1"/>
  <c r="I16" i="3"/>
  <c r="L16" i="3" s="1"/>
  <c r="M16" i="3" s="1"/>
  <c r="AA15" i="3"/>
  <c r="AB15" i="3" s="1"/>
  <c r="I15" i="3"/>
  <c r="L15" i="3" s="1"/>
  <c r="M15" i="3" s="1"/>
  <c r="AA14" i="3"/>
  <c r="I14" i="3"/>
  <c r="L14" i="3" s="1"/>
  <c r="M14" i="3" s="1"/>
  <c r="AA13" i="3"/>
  <c r="AB13" i="3" s="1"/>
  <c r="I13" i="3"/>
  <c r="L13" i="3" s="1"/>
  <c r="M13" i="3" s="1"/>
  <c r="AA12" i="3"/>
  <c r="AB12" i="3" s="1"/>
  <c r="I12" i="3"/>
  <c r="L12" i="3" s="1"/>
  <c r="M12" i="3" s="1"/>
  <c r="AA11" i="3"/>
  <c r="I11" i="3"/>
  <c r="R11" i="3" s="1"/>
  <c r="AA10" i="3"/>
  <c r="Z10" i="3"/>
  <c r="Z51" i="3" s="1"/>
  <c r="Z55" i="3" s="1"/>
  <c r="I10" i="3"/>
  <c r="F8" i="3"/>
  <c r="CT6" i="3"/>
  <c r="CS6" i="3"/>
  <c r="CN6" i="3"/>
  <c r="CM6" i="3"/>
  <c r="CH6" i="3"/>
  <c r="CG6" i="3"/>
  <c r="CB6" i="3"/>
  <c r="CA6" i="3"/>
  <c r="BV6" i="3"/>
  <c r="BU6" i="3"/>
  <c r="BP6" i="3"/>
  <c r="BO6" i="3"/>
  <c r="BJ6" i="3"/>
  <c r="BI6" i="3"/>
  <c r="BD6" i="3"/>
  <c r="BC6" i="3"/>
  <c r="AX6" i="3"/>
  <c r="AW6" i="3"/>
  <c r="CT5" i="3"/>
  <c r="CS5" i="3"/>
  <c r="CN5" i="3"/>
  <c r="CM5" i="3"/>
  <c r="CH5" i="3"/>
  <c r="CG5" i="3"/>
  <c r="CB5" i="3"/>
  <c r="CA5" i="3"/>
  <c r="BV5" i="3"/>
  <c r="BU5" i="3"/>
  <c r="BP5" i="3"/>
  <c r="BO5" i="3"/>
  <c r="BJ5" i="3"/>
  <c r="BI5" i="3"/>
  <c r="BD5" i="3"/>
  <c r="BC5" i="3"/>
  <c r="AX5" i="3"/>
  <c r="AW5" i="3"/>
  <c r="CT4" i="3"/>
  <c r="CS4" i="3"/>
  <c r="CQ11" i="3" s="1"/>
  <c r="CN4" i="3"/>
  <c r="CM4" i="3"/>
  <c r="CK11" i="3" s="1"/>
  <c r="CH4" i="3"/>
  <c r="CG4" i="3"/>
  <c r="CE11" i="3" s="1"/>
  <c r="CB4" i="3"/>
  <c r="CA4" i="3"/>
  <c r="BY11" i="3" s="1"/>
  <c r="BV4" i="3"/>
  <c r="BU4" i="3"/>
  <c r="BS11" i="3" s="1"/>
  <c r="BP4" i="3"/>
  <c r="BO4" i="3"/>
  <c r="BM11" i="3" s="1"/>
  <c r="BJ4" i="3"/>
  <c r="BI4" i="3"/>
  <c r="BG11" i="3" s="1"/>
  <c r="BD4" i="3"/>
  <c r="BC4" i="3"/>
  <c r="BA11" i="3" s="1"/>
  <c r="AX4" i="3"/>
  <c r="AW4" i="3"/>
  <c r="AU11" i="3" s="1"/>
  <c r="CT3" i="3"/>
  <c r="CS3" i="3"/>
  <c r="CQ10" i="3" s="1"/>
  <c r="CN3" i="3"/>
  <c r="CM3" i="3"/>
  <c r="CK10" i="3" s="1"/>
  <c r="CH3" i="3"/>
  <c r="CG3" i="3"/>
  <c r="CE10" i="3" s="1"/>
  <c r="CB3" i="3"/>
  <c r="CA3" i="3"/>
  <c r="BY10" i="3" s="1"/>
  <c r="BV3" i="3"/>
  <c r="BU3" i="3"/>
  <c r="BS10" i="3" s="1"/>
  <c r="BP3" i="3"/>
  <c r="BO3" i="3"/>
  <c r="BM10" i="3" s="1"/>
  <c r="BJ3" i="3"/>
  <c r="BI3" i="3"/>
  <c r="BG10" i="3" s="1"/>
  <c r="BD3" i="3"/>
  <c r="BC3" i="3"/>
  <c r="BA10" i="3" s="1"/>
  <c r="AX3" i="3"/>
  <c r="AW3" i="3"/>
  <c r="AU10" i="3" s="1"/>
  <c r="L18" i="3" l="1"/>
  <c r="M18" i="3" s="1"/>
  <c r="L24" i="3"/>
  <c r="M24" i="3" s="1"/>
  <c r="O25" i="3"/>
  <c r="R25" i="3"/>
  <c r="L45" i="3"/>
  <c r="M45" i="3" s="1"/>
  <c r="O45" i="3" s="1"/>
  <c r="Q45" i="3" s="1"/>
  <c r="AU59" i="3"/>
  <c r="AU70" i="3" s="1"/>
  <c r="BB59" i="3"/>
  <c r="BB70" i="3" s="1"/>
  <c r="BG59" i="3"/>
  <c r="BG70" i="3" s="1"/>
  <c r="BG71" i="3" s="1"/>
  <c r="BN59" i="3"/>
  <c r="BN70" i="3" s="1"/>
  <c r="BS59" i="3"/>
  <c r="BS70" i="3" s="1"/>
  <c r="BZ59" i="3"/>
  <c r="BZ70" i="3" s="1"/>
  <c r="CE59" i="3"/>
  <c r="CE70" i="3" s="1"/>
  <c r="CL59" i="3"/>
  <c r="CL70" i="3" s="1"/>
  <c r="CQ59" i="3"/>
  <c r="CQ70" i="3" s="1"/>
  <c r="AU64" i="3"/>
  <c r="BB64" i="3"/>
  <c r="BG64" i="3"/>
  <c r="BN64" i="3"/>
  <c r="BS64" i="3"/>
  <c r="BZ64" i="3"/>
  <c r="CE64" i="3"/>
  <c r="CL64" i="3"/>
  <c r="CQ64" i="3"/>
  <c r="AU69" i="3"/>
  <c r="BB69" i="3"/>
  <c r="BG69" i="3"/>
  <c r="BN69" i="3"/>
  <c r="BS69" i="3"/>
  <c r="BZ69" i="3"/>
  <c r="CE69" i="3"/>
  <c r="CL69" i="3"/>
  <c r="CQ69" i="3"/>
  <c r="AU12" i="3"/>
  <c r="BG12" i="3"/>
  <c r="BM12" i="3"/>
  <c r="BS12" i="3"/>
  <c r="BY12" i="3"/>
  <c r="CE12" i="3"/>
  <c r="CK12" i="3"/>
  <c r="CQ12" i="3"/>
  <c r="AU13" i="3"/>
  <c r="BA13" i="3"/>
  <c r="BG13" i="3"/>
  <c r="BM13" i="3"/>
  <c r="BS13" i="3"/>
  <c r="BY13" i="3"/>
  <c r="CE13" i="3"/>
  <c r="CK13" i="3"/>
  <c r="CQ13" i="3"/>
  <c r="AU14" i="3"/>
  <c r="BG14" i="3"/>
  <c r="BS14" i="3"/>
  <c r="CE14" i="3"/>
  <c r="CQ14" i="3"/>
  <c r="BA15" i="3"/>
  <c r="BM15" i="3"/>
  <c r="BY15" i="3"/>
  <c r="CK15" i="3"/>
  <c r="AU16" i="3"/>
  <c r="BG16" i="3"/>
  <c r="BS16" i="3"/>
  <c r="CE16" i="3"/>
  <c r="CQ16" i="3"/>
  <c r="BA17" i="3"/>
  <c r="BM17" i="3"/>
  <c r="BY17" i="3"/>
  <c r="CK17" i="3"/>
  <c r="BA18" i="3"/>
  <c r="BM18" i="3"/>
  <c r="BY18" i="3"/>
  <c r="CK18" i="3"/>
  <c r="AU19" i="3"/>
  <c r="BG19" i="3"/>
  <c r="BS19" i="3"/>
  <c r="CE19" i="3"/>
  <c r="CQ19" i="3"/>
  <c r="BA20" i="3"/>
  <c r="BM20" i="3"/>
  <c r="BY20" i="3"/>
  <c r="CK20" i="3"/>
  <c r="AU21" i="3"/>
  <c r="BG21" i="3"/>
  <c r="BS21" i="3"/>
  <c r="CE21" i="3"/>
  <c r="CQ21" i="3"/>
  <c r="BA22" i="3"/>
  <c r="BM22" i="3"/>
  <c r="BY22" i="3"/>
  <c r="CK22" i="3"/>
  <c r="L26" i="3"/>
  <c r="M26" i="3" s="1"/>
  <c r="L27" i="3"/>
  <c r="M27" i="3" s="1"/>
  <c r="L28" i="3"/>
  <c r="M28" i="3" s="1"/>
  <c r="L29" i="3"/>
  <c r="M29" i="3" s="1"/>
  <c r="L30" i="3"/>
  <c r="M30" i="3" s="1"/>
  <c r="L31" i="3"/>
  <c r="M31" i="3" s="1"/>
  <c r="L32" i="3"/>
  <c r="M32" i="3" s="1"/>
  <c r="L33" i="3"/>
  <c r="M33" i="3" s="1"/>
  <c r="L34" i="3"/>
  <c r="M34" i="3" s="1"/>
  <c r="L35" i="3"/>
  <c r="M35" i="3" s="1"/>
  <c r="L36" i="3"/>
  <c r="M36" i="3" s="1"/>
  <c r="L37" i="3"/>
  <c r="M37" i="3" s="1"/>
  <c r="L38" i="3"/>
  <c r="M38" i="3" s="1"/>
  <c r="L39" i="3"/>
  <c r="M39" i="3" s="1"/>
  <c r="L40" i="3"/>
  <c r="M40" i="3" s="1"/>
  <c r="L41" i="3"/>
  <c r="M41" i="3" s="1"/>
  <c r="L42" i="3"/>
  <c r="M42" i="3" s="1"/>
  <c r="L43" i="3"/>
  <c r="M43" i="3" s="1"/>
  <c r="O43" i="3" s="1"/>
  <c r="Q43" i="3" s="1"/>
  <c r="R43" i="3"/>
  <c r="L46" i="3"/>
  <c r="M46" i="3" s="1"/>
  <c r="L47" i="3"/>
  <c r="M47" i="3" s="1"/>
  <c r="O47" i="3" s="1"/>
  <c r="Q47" i="3" s="1"/>
  <c r="R47" i="3"/>
  <c r="BA12" i="3"/>
  <c r="AA51" i="3"/>
  <c r="AB10" i="3"/>
  <c r="AB51" i="3" s="1"/>
  <c r="AA52" i="3"/>
  <c r="AB11" i="3"/>
  <c r="AB52" i="3" s="1"/>
  <c r="AA53" i="3"/>
  <c r="AB14" i="3"/>
  <c r="AB53" i="3" s="1"/>
  <c r="BA14" i="3"/>
  <c r="BM14" i="3"/>
  <c r="BY14" i="3"/>
  <c r="CK14" i="3"/>
  <c r="AU15" i="3"/>
  <c r="BG15" i="3"/>
  <c r="BS15" i="3"/>
  <c r="CE15" i="3"/>
  <c r="CQ15" i="3"/>
  <c r="BA16" i="3"/>
  <c r="BM16" i="3"/>
  <c r="BY16" i="3"/>
  <c r="CK16" i="3"/>
  <c r="AU17" i="3"/>
  <c r="BG17" i="3"/>
  <c r="BS17" i="3"/>
  <c r="CE17" i="3"/>
  <c r="CQ17" i="3"/>
  <c r="AU18" i="3"/>
  <c r="BG18" i="3"/>
  <c r="BS18" i="3"/>
  <c r="CE18" i="3"/>
  <c r="CQ18" i="3"/>
  <c r="BA19" i="3"/>
  <c r="BM19" i="3"/>
  <c r="BY19" i="3"/>
  <c r="CK19" i="3"/>
  <c r="AU20" i="3"/>
  <c r="BG20" i="3"/>
  <c r="BS20" i="3"/>
  <c r="CE20" i="3"/>
  <c r="CQ20" i="3"/>
  <c r="AA54" i="3"/>
  <c r="AB21" i="3"/>
  <c r="AB54" i="3" s="1"/>
  <c r="BA21" i="3"/>
  <c r="BM21" i="3"/>
  <c r="BY21" i="3"/>
  <c r="CK21" i="3"/>
  <c r="AU22" i="3"/>
  <c r="BG22" i="3"/>
  <c r="BS22" i="3"/>
  <c r="CE22" i="3"/>
  <c r="CQ22" i="3"/>
  <c r="AJ49" i="3"/>
  <c r="AO49" i="3"/>
  <c r="H64" i="3"/>
  <c r="H69" i="3"/>
  <c r="R21" i="3"/>
  <c r="R19" i="3"/>
  <c r="R17" i="3"/>
  <c r="R22" i="3"/>
  <c r="R20" i="3"/>
  <c r="R16" i="3"/>
  <c r="R15" i="3"/>
  <c r="R14" i="3"/>
  <c r="I62" i="3"/>
  <c r="R13" i="3"/>
  <c r="R12" i="3"/>
  <c r="H59" i="3"/>
  <c r="I57" i="3"/>
  <c r="I59" i="3" s="1"/>
  <c r="I48" i="3"/>
  <c r="L11" i="3"/>
  <c r="M11" i="3" s="1"/>
  <c r="O11" i="3" s="1"/>
  <c r="Q11" i="3" s="1"/>
  <c r="H70" i="3"/>
  <c r="I69" i="3"/>
  <c r="R10" i="3"/>
  <c r="I52" i="3"/>
  <c r="I54" i="3" s="1"/>
  <c r="L10" i="3"/>
  <c r="I64" i="3"/>
  <c r="BD73" i="3"/>
  <c r="BD74" i="3"/>
  <c r="BF73" i="3"/>
  <c r="BF74" i="3"/>
  <c r="AW47" i="3"/>
  <c r="AW46" i="3"/>
  <c r="AW45" i="3"/>
  <c r="AW44" i="3"/>
  <c r="AW43" i="3"/>
  <c r="AW42" i="3"/>
  <c r="AW41" i="3"/>
  <c r="AW40" i="3"/>
  <c r="AW39" i="3"/>
  <c r="AW38" i="3"/>
  <c r="AW37" i="3"/>
  <c r="AW36" i="3"/>
  <c r="AW35" i="3"/>
  <c r="AW34" i="3"/>
  <c r="AW33" i="3"/>
  <c r="AW32" i="3"/>
  <c r="AW31" i="3"/>
  <c r="AW30" i="3"/>
  <c r="AW29" i="3"/>
  <c r="AW28" i="3"/>
  <c r="AW27" i="3"/>
  <c r="AW26" i="3"/>
  <c r="AW25" i="3"/>
  <c r="AW24" i="3"/>
  <c r="AW23" i="3"/>
  <c r="AW22" i="3"/>
  <c r="AW21" i="3"/>
  <c r="AW20" i="3"/>
  <c r="AW19" i="3"/>
  <c r="AW18" i="3"/>
  <c r="AW17" i="3"/>
  <c r="AW16" i="3"/>
  <c r="AW15" i="3"/>
  <c r="AW14" i="3"/>
  <c r="AW13" i="3"/>
  <c r="AW12" i="3"/>
  <c r="AY12" i="3" s="1"/>
  <c r="AW11" i="3"/>
  <c r="AY11" i="3" s="1"/>
  <c r="AW10" i="3"/>
  <c r="AY10" i="3" s="1"/>
  <c r="BC46" i="3"/>
  <c r="BE46" i="3" s="1"/>
  <c r="BC44" i="3"/>
  <c r="BE44" i="3" s="1"/>
  <c r="BC42" i="3"/>
  <c r="BE42" i="3" s="1"/>
  <c r="BC47" i="3"/>
  <c r="BE47" i="3" s="1"/>
  <c r="BC45" i="3"/>
  <c r="BE45" i="3" s="1"/>
  <c r="BC43" i="3"/>
  <c r="BE43" i="3" s="1"/>
  <c r="BC41" i="3"/>
  <c r="BE41" i="3" s="1"/>
  <c r="BC40" i="3"/>
  <c r="BE40" i="3" s="1"/>
  <c r="BC39" i="3"/>
  <c r="BE39" i="3" s="1"/>
  <c r="BC38" i="3"/>
  <c r="BE38" i="3" s="1"/>
  <c r="BC37" i="3"/>
  <c r="BE37" i="3" s="1"/>
  <c r="BC36" i="3"/>
  <c r="BE36" i="3" s="1"/>
  <c r="BC35" i="3"/>
  <c r="BE35" i="3" s="1"/>
  <c r="BC34" i="3"/>
  <c r="BE34" i="3" s="1"/>
  <c r="BC33" i="3"/>
  <c r="BE33" i="3" s="1"/>
  <c r="BC32" i="3"/>
  <c r="BE32" i="3" s="1"/>
  <c r="BC31" i="3"/>
  <c r="BE31" i="3" s="1"/>
  <c r="BC30" i="3"/>
  <c r="BE30" i="3" s="1"/>
  <c r="BC29" i="3"/>
  <c r="BE29" i="3" s="1"/>
  <c r="BC28" i="3"/>
  <c r="BE28" i="3" s="1"/>
  <c r="BC27" i="3"/>
  <c r="BE27" i="3" s="1"/>
  <c r="BC26" i="3"/>
  <c r="BE26" i="3" s="1"/>
  <c r="BC25" i="3"/>
  <c r="BE25" i="3" s="1"/>
  <c r="BC24" i="3"/>
  <c r="BE24" i="3" s="1"/>
  <c r="BC23" i="3"/>
  <c r="BE23" i="3" s="1"/>
  <c r="BC22" i="3"/>
  <c r="BE22" i="3" s="1"/>
  <c r="BC21" i="3"/>
  <c r="BE21" i="3" s="1"/>
  <c r="BE67" i="3" s="1"/>
  <c r="BE69" i="3" s="1"/>
  <c r="BC20" i="3"/>
  <c r="BE20" i="3" s="1"/>
  <c r="BC19" i="3"/>
  <c r="BE19" i="3" s="1"/>
  <c r="BC18" i="3"/>
  <c r="BE18" i="3" s="1"/>
  <c r="BC17" i="3"/>
  <c r="BE17" i="3" s="1"/>
  <c r="BC16" i="3"/>
  <c r="BE16" i="3" s="1"/>
  <c r="BC15" i="3"/>
  <c r="BE15" i="3" s="1"/>
  <c r="BC14" i="3"/>
  <c r="BE14" i="3" s="1"/>
  <c r="BE62" i="3" s="1"/>
  <c r="BE64" i="3" s="1"/>
  <c r="BC13" i="3"/>
  <c r="BE13" i="3" s="1"/>
  <c r="BI47" i="3"/>
  <c r="BI46" i="3"/>
  <c r="BI45" i="3"/>
  <c r="BI44" i="3"/>
  <c r="BI43" i="3"/>
  <c r="BI42" i="3"/>
  <c r="BI41" i="3"/>
  <c r="BI40" i="3"/>
  <c r="BI39" i="3"/>
  <c r="BI38" i="3"/>
  <c r="BI37" i="3"/>
  <c r="BI36" i="3"/>
  <c r="BI35" i="3"/>
  <c r="BI34" i="3"/>
  <c r="BI33" i="3"/>
  <c r="BI32" i="3"/>
  <c r="BI31" i="3"/>
  <c r="BI30" i="3"/>
  <c r="BI29" i="3"/>
  <c r="BI28" i="3"/>
  <c r="BI27" i="3"/>
  <c r="BI26" i="3"/>
  <c r="BI25" i="3"/>
  <c r="BI24" i="3"/>
  <c r="BI23" i="3"/>
  <c r="BI22" i="3"/>
  <c r="BI21" i="3"/>
  <c r="BI20" i="3"/>
  <c r="BI19" i="3"/>
  <c r="BI18" i="3"/>
  <c r="BI17" i="3"/>
  <c r="BI16" i="3"/>
  <c r="BI15" i="3"/>
  <c r="BI14" i="3"/>
  <c r="BI13" i="3"/>
  <c r="BI12" i="3"/>
  <c r="BL12" i="3" s="1"/>
  <c r="BI11" i="3"/>
  <c r="BK11" i="3" s="1"/>
  <c r="BI10" i="3"/>
  <c r="BK10" i="3" s="1"/>
  <c r="BO46" i="3"/>
  <c r="BQ46" i="3" s="1"/>
  <c r="BO44" i="3"/>
  <c r="BQ44" i="3" s="1"/>
  <c r="BO42" i="3"/>
  <c r="BQ42" i="3" s="1"/>
  <c r="BO47" i="3"/>
  <c r="BQ47" i="3" s="1"/>
  <c r="BO45" i="3"/>
  <c r="BQ45" i="3" s="1"/>
  <c r="BO43" i="3"/>
  <c r="BQ43" i="3" s="1"/>
  <c r="BO41" i="3"/>
  <c r="BQ41" i="3" s="1"/>
  <c r="BO40" i="3"/>
  <c r="BQ40" i="3" s="1"/>
  <c r="BO39" i="3"/>
  <c r="BQ39" i="3" s="1"/>
  <c r="BO38" i="3"/>
  <c r="BQ38" i="3" s="1"/>
  <c r="BO37" i="3"/>
  <c r="BQ37" i="3" s="1"/>
  <c r="BO36" i="3"/>
  <c r="BQ36" i="3" s="1"/>
  <c r="BO35" i="3"/>
  <c r="BQ35" i="3" s="1"/>
  <c r="BO34" i="3"/>
  <c r="BQ34" i="3" s="1"/>
  <c r="BO33" i="3"/>
  <c r="BQ33" i="3" s="1"/>
  <c r="BO32" i="3"/>
  <c r="BQ32" i="3" s="1"/>
  <c r="BO31" i="3"/>
  <c r="BQ31" i="3" s="1"/>
  <c r="BO30" i="3"/>
  <c r="BQ30" i="3" s="1"/>
  <c r="BO29" i="3"/>
  <c r="BQ29" i="3" s="1"/>
  <c r="BO28" i="3"/>
  <c r="BQ28" i="3" s="1"/>
  <c r="BO27" i="3"/>
  <c r="BQ27" i="3" s="1"/>
  <c r="BO26" i="3"/>
  <c r="BQ26" i="3" s="1"/>
  <c r="BO25" i="3"/>
  <c r="BQ25" i="3" s="1"/>
  <c r="BO24" i="3"/>
  <c r="BQ24" i="3" s="1"/>
  <c r="BO23" i="3"/>
  <c r="BQ23" i="3" s="1"/>
  <c r="BO22" i="3"/>
  <c r="BQ22" i="3" s="1"/>
  <c r="BO21" i="3"/>
  <c r="BQ21" i="3" s="1"/>
  <c r="BQ67" i="3" s="1"/>
  <c r="BQ69" i="3" s="1"/>
  <c r="BO20" i="3"/>
  <c r="BQ20" i="3" s="1"/>
  <c r="BO19" i="3"/>
  <c r="BQ19" i="3" s="1"/>
  <c r="BO18" i="3"/>
  <c r="BQ18" i="3" s="1"/>
  <c r="BO17" i="3"/>
  <c r="BQ17" i="3" s="1"/>
  <c r="BO16" i="3"/>
  <c r="BQ16" i="3" s="1"/>
  <c r="BO15" i="3"/>
  <c r="BQ15" i="3" s="1"/>
  <c r="BO14" i="3"/>
  <c r="BQ14" i="3" s="1"/>
  <c r="BO13" i="3"/>
  <c r="BQ13" i="3" s="1"/>
  <c r="BO12" i="3"/>
  <c r="BQ12" i="3" s="1"/>
  <c r="BU47" i="3"/>
  <c r="BU46" i="3"/>
  <c r="BU45" i="3"/>
  <c r="BU44" i="3"/>
  <c r="BU43" i="3"/>
  <c r="BU42" i="3"/>
  <c r="BU41" i="3"/>
  <c r="BU40" i="3"/>
  <c r="BU39" i="3"/>
  <c r="BU38" i="3"/>
  <c r="BU37" i="3"/>
  <c r="BU36" i="3"/>
  <c r="BU35" i="3"/>
  <c r="BU34" i="3"/>
  <c r="BU33" i="3"/>
  <c r="BU32" i="3"/>
  <c r="BU31" i="3"/>
  <c r="BU30" i="3"/>
  <c r="BU29" i="3"/>
  <c r="BU28" i="3"/>
  <c r="BU27" i="3"/>
  <c r="BU26" i="3"/>
  <c r="BU25" i="3"/>
  <c r="BU24" i="3"/>
  <c r="BU23" i="3"/>
  <c r="BU22" i="3"/>
  <c r="BU21" i="3"/>
  <c r="BU20" i="3"/>
  <c r="BU19" i="3"/>
  <c r="BU18" i="3"/>
  <c r="BU17" i="3"/>
  <c r="BU16" i="3"/>
  <c r="BU15" i="3"/>
  <c r="BU14" i="3"/>
  <c r="BU13" i="3"/>
  <c r="BU12" i="3"/>
  <c r="BU11" i="3"/>
  <c r="BX11" i="3" s="1"/>
  <c r="BU10" i="3"/>
  <c r="BW10" i="3" s="1"/>
  <c r="CA46" i="3"/>
  <c r="CC46" i="3" s="1"/>
  <c r="CA44" i="3"/>
  <c r="CC44" i="3" s="1"/>
  <c r="CA42" i="3"/>
  <c r="CC42" i="3" s="1"/>
  <c r="CA47" i="3"/>
  <c r="CC47" i="3" s="1"/>
  <c r="CA45" i="3"/>
  <c r="CC45" i="3" s="1"/>
  <c r="CA43" i="3"/>
  <c r="CC43" i="3" s="1"/>
  <c r="CA41" i="3"/>
  <c r="CC41" i="3" s="1"/>
  <c r="CA40" i="3"/>
  <c r="CC40" i="3" s="1"/>
  <c r="CA39" i="3"/>
  <c r="CC39" i="3" s="1"/>
  <c r="CA38" i="3"/>
  <c r="CC38" i="3" s="1"/>
  <c r="CA37" i="3"/>
  <c r="CC37" i="3" s="1"/>
  <c r="CA36" i="3"/>
  <c r="CC36" i="3" s="1"/>
  <c r="CA35" i="3"/>
  <c r="CC35" i="3" s="1"/>
  <c r="CA34" i="3"/>
  <c r="CC34" i="3" s="1"/>
  <c r="CA33" i="3"/>
  <c r="CC33" i="3" s="1"/>
  <c r="CA32" i="3"/>
  <c r="CC32" i="3" s="1"/>
  <c r="CA31" i="3"/>
  <c r="CC31" i="3" s="1"/>
  <c r="CA30" i="3"/>
  <c r="CC30" i="3" s="1"/>
  <c r="CA29" i="3"/>
  <c r="CC29" i="3" s="1"/>
  <c r="CA28" i="3"/>
  <c r="CC28" i="3" s="1"/>
  <c r="CA27" i="3"/>
  <c r="CC27" i="3" s="1"/>
  <c r="CA26" i="3"/>
  <c r="CC26" i="3" s="1"/>
  <c r="CA25" i="3"/>
  <c r="CC25" i="3" s="1"/>
  <c r="CA23" i="3"/>
  <c r="CC23" i="3" s="1"/>
  <c r="CA22" i="3"/>
  <c r="CC22" i="3" s="1"/>
  <c r="CA21" i="3"/>
  <c r="CC21" i="3" s="1"/>
  <c r="CC67" i="3" s="1"/>
  <c r="CC69" i="3" s="1"/>
  <c r="CA20" i="3"/>
  <c r="CC20" i="3" s="1"/>
  <c r="CA19" i="3"/>
  <c r="CC19" i="3" s="1"/>
  <c r="CA18" i="3"/>
  <c r="CC18" i="3" s="1"/>
  <c r="CA17" i="3"/>
  <c r="CC17" i="3" s="1"/>
  <c r="CA16" i="3"/>
  <c r="CC16" i="3" s="1"/>
  <c r="CA15" i="3"/>
  <c r="CC15" i="3" s="1"/>
  <c r="CA14" i="3"/>
  <c r="CC14" i="3" s="1"/>
  <c r="CC62" i="3" s="1"/>
  <c r="CC64" i="3" s="1"/>
  <c r="CA13" i="3"/>
  <c r="CA12" i="3"/>
  <c r="CC12" i="3" s="1"/>
  <c r="CA24" i="3"/>
  <c r="CC24" i="3" s="1"/>
  <c r="CG47" i="3"/>
  <c r="CG46" i="3"/>
  <c r="CG45" i="3"/>
  <c r="CG44" i="3"/>
  <c r="CG43" i="3"/>
  <c r="CG42" i="3"/>
  <c r="CG41" i="3"/>
  <c r="CG40" i="3"/>
  <c r="CG39" i="3"/>
  <c r="CG38" i="3"/>
  <c r="CG37" i="3"/>
  <c r="CG36" i="3"/>
  <c r="CG35" i="3"/>
  <c r="CG34" i="3"/>
  <c r="CG33" i="3"/>
  <c r="CG32" i="3"/>
  <c r="CG31" i="3"/>
  <c r="CG30" i="3"/>
  <c r="CG29" i="3"/>
  <c r="CG28" i="3"/>
  <c r="CG27" i="3"/>
  <c r="CG26" i="3"/>
  <c r="CG25" i="3"/>
  <c r="CG24" i="3"/>
  <c r="CG23" i="3"/>
  <c r="CG22" i="3"/>
  <c r="CG21" i="3"/>
  <c r="CG20" i="3"/>
  <c r="CG19" i="3"/>
  <c r="CG18" i="3"/>
  <c r="CG17" i="3"/>
  <c r="CG16" i="3"/>
  <c r="CG15" i="3"/>
  <c r="CG14" i="3"/>
  <c r="CG13" i="3"/>
  <c r="CG12" i="3"/>
  <c r="CG11" i="3"/>
  <c r="CI11" i="3" s="1"/>
  <c r="CG10" i="3"/>
  <c r="CI10" i="3" s="1"/>
  <c r="CM46" i="3"/>
  <c r="CO46" i="3" s="1"/>
  <c r="CM44" i="3"/>
  <c r="CO44" i="3" s="1"/>
  <c r="CM42" i="3"/>
  <c r="CO42" i="3" s="1"/>
  <c r="CM47" i="3"/>
  <c r="CO47" i="3" s="1"/>
  <c r="CM45" i="3"/>
  <c r="CO45" i="3" s="1"/>
  <c r="CM43" i="3"/>
  <c r="CO43" i="3" s="1"/>
  <c r="CM41" i="3"/>
  <c r="CO41" i="3" s="1"/>
  <c r="CM40" i="3"/>
  <c r="CO40" i="3" s="1"/>
  <c r="CM39" i="3"/>
  <c r="CO39" i="3" s="1"/>
  <c r="CM38" i="3"/>
  <c r="CO38" i="3" s="1"/>
  <c r="CM37" i="3"/>
  <c r="CO37" i="3" s="1"/>
  <c r="CM36" i="3"/>
  <c r="CO36" i="3" s="1"/>
  <c r="CM35" i="3"/>
  <c r="CO35" i="3" s="1"/>
  <c r="CM34" i="3"/>
  <c r="CO34" i="3" s="1"/>
  <c r="CM33" i="3"/>
  <c r="CO33" i="3" s="1"/>
  <c r="CM32" i="3"/>
  <c r="CO32" i="3" s="1"/>
  <c r="CM31" i="3"/>
  <c r="CO31" i="3" s="1"/>
  <c r="CM30" i="3"/>
  <c r="CO30" i="3" s="1"/>
  <c r="CM29" i="3"/>
  <c r="CO29" i="3" s="1"/>
  <c r="CM28" i="3"/>
  <c r="CO28" i="3" s="1"/>
  <c r="CM27" i="3"/>
  <c r="CO27" i="3" s="1"/>
  <c r="CM26" i="3"/>
  <c r="CO26" i="3" s="1"/>
  <c r="CM25" i="3"/>
  <c r="CO25" i="3" s="1"/>
  <c r="CM23" i="3"/>
  <c r="CO23" i="3" s="1"/>
  <c r="CM22" i="3"/>
  <c r="CO22" i="3" s="1"/>
  <c r="CM21" i="3"/>
  <c r="CO21" i="3" s="1"/>
  <c r="CO67" i="3" s="1"/>
  <c r="CO69" i="3" s="1"/>
  <c r="CM20" i="3"/>
  <c r="CO20" i="3" s="1"/>
  <c r="CM19" i="3"/>
  <c r="CO19" i="3" s="1"/>
  <c r="CM18" i="3"/>
  <c r="CO18" i="3" s="1"/>
  <c r="CM17" i="3"/>
  <c r="CO17" i="3" s="1"/>
  <c r="CM16" i="3"/>
  <c r="CO16" i="3" s="1"/>
  <c r="CM15" i="3"/>
  <c r="CO15" i="3" s="1"/>
  <c r="CM14" i="3"/>
  <c r="CO14" i="3" s="1"/>
  <c r="CO62" i="3" s="1"/>
  <c r="CO64" i="3" s="1"/>
  <c r="CM13" i="3"/>
  <c r="CM12" i="3"/>
  <c r="CO12" i="3" s="1"/>
  <c r="CM24" i="3"/>
  <c r="CO24" i="3" s="1"/>
  <c r="CS47" i="3"/>
  <c r="CS46" i="3"/>
  <c r="CS45" i="3"/>
  <c r="CS44" i="3"/>
  <c r="CS43" i="3"/>
  <c r="CS42" i="3"/>
  <c r="CS41" i="3"/>
  <c r="CS40" i="3"/>
  <c r="CS39" i="3"/>
  <c r="CS38" i="3"/>
  <c r="CS37" i="3"/>
  <c r="CS36" i="3"/>
  <c r="CS35" i="3"/>
  <c r="CS34" i="3"/>
  <c r="CS33" i="3"/>
  <c r="CS32" i="3"/>
  <c r="CS31" i="3"/>
  <c r="CS30" i="3"/>
  <c r="CS29" i="3"/>
  <c r="CS28" i="3"/>
  <c r="CS27" i="3"/>
  <c r="CS26" i="3"/>
  <c r="CS25" i="3"/>
  <c r="CS24" i="3"/>
  <c r="CS23" i="3"/>
  <c r="CV23" i="3" s="1"/>
  <c r="CS22" i="3"/>
  <c r="CS21" i="3"/>
  <c r="CV21" i="3" s="1"/>
  <c r="CV67" i="3" s="1"/>
  <c r="CV69" i="3" s="1"/>
  <c r="CS20" i="3"/>
  <c r="CS19" i="3"/>
  <c r="CS18" i="3"/>
  <c r="CS17" i="3"/>
  <c r="CS16" i="3"/>
  <c r="CS15" i="3"/>
  <c r="CS14" i="3"/>
  <c r="CS13" i="3"/>
  <c r="CS12" i="3"/>
  <c r="CV12" i="3" s="1"/>
  <c r="CS11" i="3"/>
  <c r="CU11" i="3" s="1"/>
  <c r="CS10" i="3"/>
  <c r="CU10" i="3" s="1"/>
  <c r="M10" i="3"/>
  <c r="Z48" i="3"/>
  <c r="AD49" i="3" s="1"/>
  <c r="BC10" i="3"/>
  <c r="BF10" i="3" s="1"/>
  <c r="CA10" i="3"/>
  <c r="BO11" i="3"/>
  <c r="BR11" i="3" s="1"/>
  <c r="CM11" i="3"/>
  <c r="CP11" i="3" s="1"/>
  <c r="BC12" i="3"/>
  <c r="BF12" i="3" s="1"/>
  <c r="O14" i="3"/>
  <c r="Q14" i="3" s="1"/>
  <c r="AZ14" i="3"/>
  <c r="BL14" i="3"/>
  <c r="BX14" i="3"/>
  <c r="CJ14" i="3"/>
  <c r="CV14" i="3"/>
  <c r="O15" i="3"/>
  <c r="Q15" i="3" s="1"/>
  <c r="AZ15" i="3"/>
  <c r="BL15" i="3"/>
  <c r="BX15" i="3"/>
  <c r="CJ15" i="3"/>
  <c r="CV15" i="3"/>
  <c r="O16" i="3"/>
  <c r="Q16" i="3" s="1"/>
  <c r="AZ16" i="3"/>
  <c r="BL16" i="3"/>
  <c r="BX16" i="3"/>
  <c r="CJ16" i="3"/>
  <c r="CV16" i="3"/>
  <c r="O17" i="3"/>
  <c r="Q17" i="3" s="1"/>
  <c r="AZ17" i="3"/>
  <c r="BL17" i="3"/>
  <c r="BX17" i="3"/>
  <c r="CJ17" i="3"/>
  <c r="CV17" i="3"/>
  <c r="O18" i="3"/>
  <c r="Q18" i="3" s="1"/>
  <c r="AZ18" i="3"/>
  <c r="BL18" i="3"/>
  <c r="BX18" i="3"/>
  <c r="CJ18" i="3"/>
  <c r="CV18" i="3"/>
  <c r="O19" i="3"/>
  <c r="Q19" i="3" s="1"/>
  <c r="AZ19" i="3"/>
  <c r="BL19" i="3"/>
  <c r="BX19" i="3"/>
  <c r="CJ19" i="3"/>
  <c r="CV19" i="3"/>
  <c r="O20" i="3"/>
  <c r="Q20" i="3" s="1"/>
  <c r="AZ20" i="3"/>
  <c r="BL20" i="3"/>
  <c r="BX20" i="3"/>
  <c r="CJ20" i="3"/>
  <c r="CV20" i="3"/>
  <c r="O21" i="3"/>
  <c r="Q21" i="3"/>
  <c r="AZ21" i="3"/>
  <c r="AZ67" i="3" s="1"/>
  <c r="AZ69" i="3" s="1"/>
  <c r="BL21" i="3"/>
  <c r="BL67" i="3" s="1"/>
  <c r="BL69" i="3" s="1"/>
  <c r="BX21" i="3"/>
  <c r="BX67" i="3" s="1"/>
  <c r="BX69" i="3" s="1"/>
  <c r="CJ21" i="3"/>
  <c r="CJ67" i="3" s="1"/>
  <c r="CJ69" i="3" s="1"/>
  <c r="O22" i="3"/>
  <c r="Q22" i="3" s="1"/>
  <c r="AZ22" i="3"/>
  <c r="BL22" i="3"/>
  <c r="BX22" i="3"/>
  <c r="CJ22" i="3"/>
  <c r="CV22" i="3"/>
  <c r="O23" i="3"/>
  <c r="Q23" i="3" s="1"/>
  <c r="AZ23" i="3"/>
  <c r="BL23" i="3"/>
  <c r="BX23" i="3"/>
  <c r="CJ23" i="3"/>
  <c r="O24" i="3"/>
  <c r="Q24" i="3" s="1"/>
  <c r="AZ24" i="3"/>
  <c r="BL24" i="3"/>
  <c r="CD10" i="3"/>
  <c r="BX12" i="3"/>
  <c r="BW12" i="3"/>
  <c r="CJ12" i="3"/>
  <c r="CI12" i="3"/>
  <c r="AZ13" i="3"/>
  <c r="AY13" i="3"/>
  <c r="BL13" i="3"/>
  <c r="BK13" i="3"/>
  <c r="BX13" i="3"/>
  <c r="BW13" i="3"/>
  <c r="CC13" i="3"/>
  <c r="CD13" i="3"/>
  <c r="CJ13" i="3"/>
  <c r="CI13" i="3"/>
  <c r="CO13" i="3"/>
  <c r="CP13" i="3"/>
  <c r="CV13" i="3"/>
  <c r="CU13" i="3"/>
  <c r="AA48" i="3"/>
  <c r="BO10" i="3"/>
  <c r="BR10" i="3" s="1"/>
  <c r="CC10" i="3"/>
  <c r="CC52" i="3" s="1"/>
  <c r="CC54" i="3" s="1"/>
  <c r="CM10" i="3"/>
  <c r="CP10" i="3" s="1"/>
  <c r="BC11" i="3"/>
  <c r="BE11" i="3" s="1"/>
  <c r="BE57" i="3" s="1"/>
  <c r="BE59" i="3" s="1"/>
  <c r="BQ11" i="3"/>
  <c r="BQ57" i="3" s="1"/>
  <c r="BQ59" i="3" s="1"/>
  <c r="CA11" i="3"/>
  <c r="CC11" i="3" s="1"/>
  <c r="CO11" i="3"/>
  <c r="CO57" i="3" s="1"/>
  <c r="CO59" i="3" s="1"/>
  <c r="O12" i="3"/>
  <c r="Q12" i="3" s="1"/>
  <c r="BE12" i="3"/>
  <c r="O13" i="3"/>
  <c r="Q13" i="3" s="1"/>
  <c r="BF14" i="3"/>
  <c r="BR14" i="3"/>
  <c r="CD14" i="3"/>
  <c r="CP14" i="3"/>
  <c r="BF15" i="3"/>
  <c r="BR15" i="3"/>
  <c r="CD15" i="3"/>
  <c r="CP15" i="3"/>
  <c r="BF16" i="3"/>
  <c r="BR16" i="3"/>
  <c r="CD16" i="3"/>
  <c r="CP16" i="3"/>
  <c r="BF17" i="3"/>
  <c r="BR17" i="3"/>
  <c r="CD17" i="3"/>
  <c r="CP17" i="3"/>
  <c r="BF18" i="3"/>
  <c r="BR18" i="3"/>
  <c r="CD18" i="3"/>
  <c r="CP18" i="3"/>
  <c r="BF19" i="3"/>
  <c r="BR19" i="3"/>
  <c r="CD19" i="3"/>
  <c r="CP19" i="3"/>
  <c r="BF20" i="3"/>
  <c r="BR20" i="3"/>
  <c r="CD20" i="3"/>
  <c r="CP20" i="3"/>
  <c r="BF21" i="3"/>
  <c r="BF67" i="3" s="1"/>
  <c r="BF69" i="3" s="1"/>
  <c r="BR21" i="3"/>
  <c r="BR67" i="3" s="1"/>
  <c r="BR69" i="3" s="1"/>
  <c r="CD21" i="3"/>
  <c r="CD67" i="3" s="1"/>
  <c r="CD69" i="3" s="1"/>
  <c r="CP21" i="3"/>
  <c r="CP67" i="3" s="1"/>
  <c r="CP69" i="3" s="1"/>
  <c r="BF22" i="3"/>
  <c r="BR22" i="3"/>
  <c r="CD22" i="3"/>
  <c r="CP22" i="3"/>
  <c r="BF23" i="3"/>
  <c r="BR23" i="3"/>
  <c r="CD23" i="3"/>
  <c r="CP23" i="3"/>
  <c r="BF24" i="3"/>
  <c r="AY14" i="3"/>
  <c r="BK14" i="3"/>
  <c r="BW14" i="3"/>
  <c r="CI14" i="3"/>
  <c r="CU14" i="3"/>
  <c r="AY15" i="3"/>
  <c r="BK15" i="3"/>
  <c r="BJ15" i="3" s="1"/>
  <c r="BW15" i="3"/>
  <c r="BV15" i="3" s="1"/>
  <c r="CI15" i="3"/>
  <c r="CH15" i="3" s="1"/>
  <c r="CU15" i="3"/>
  <c r="CT15" i="3" s="1"/>
  <c r="AY16" i="3"/>
  <c r="BK16" i="3"/>
  <c r="BJ16" i="3" s="1"/>
  <c r="BW16" i="3"/>
  <c r="BV16" i="3" s="1"/>
  <c r="CI16" i="3"/>
  <c r="CH16" i="3" s="1"/>
  <c r="CU16" i="3"/>
  <c r="CT16" i="3" s="1"/>
  <c r="AY17" i="3"/>
  <c r="BK17" i="3"/>
  <c r="BJ17" i="3" s="1"/>
  <c r="BW17" i="3"/>
  <c r="BV17" i="3" s="1"/>
  <c r="CI17" i="3"/>
  <c r="CH17" i="3" s="1"/>
  <c r="CU17" i="3"/>
  <c r="CT17" i="3" s="1"/>
  <c r="AY18" i="3"/>
  <c r="BK18" i="3"/>
  <c r="BJ18" i="3" s="1"/>
  <c r="BW18" i="3"/>
  <c r="BV18" i="3" s="1"/>
  <c r="CI18" i="3"/>
  <c r="CH18" i="3" s="1"/>
  <c r="CU18" i="3"/>
  <c r="CT18" i="3" s="1"/>
  <c r="AY19" i="3"/>
  <c r="BK19" i="3"/>
  <c r="BJ19" i="3" s="1"/>
  <c r="BW19" i="3"/>
  <c r="BV19" i="3" s="1"/>
  <c r="CI19" i="3"/>
  <c r="CH19" i="3" s="1"/>
  <c r="CU19" i="3"/>
  <c r="CT19" i="3" s="1"/>
  <c r="AY20" i="3"/>
  <c r="BK20" i="3"/>
  <c r="BJ20" i="3" s="1"/>
  <c r="BW20" i="3"/>
  <c r="BV20" i="3" s="1"/>
  <c r="CI20" i="3"/>
  <c r="CH20" i="3" s="1"/>
  <c r="CU20" i="3"/>
  <c r="CT20" i="3" s="1"/>
  <c r="AY21" i="3"/>
  <c r="AY67" i="3" s="1"/>
  <c r="AY69" i="3" s="1"/>
  <c r="BK21" i="3"/>
  <c r="BW21" i="3"/>
  <c r="CI21" i="3"/>
  <c r="CU21" i="3"/>
  <c r="AY22" i="3"/>
  <c r="BK22" i="3"/>
  <c r="BJ22" i="3" s="1"/>
  <c r="BW22" i="3"/>
  <c r="BV22" i="3" s="1"/>
  <c r="CI22" i="3"/>
  <c r="CH22" i="3" s="1"/>
  <c r="CU22" i="3"/>
  <c r="CT22" i="3" s="1"/>
  <c r="AY23" i="3"/>
  <c r="BK23" i="3"/>
  <c r="BJ23" i="3" s="1"/>
  <c r="BW23" i="3"/>
  <c r="BV23" i="3" s="1"/>
  <c r="CI23" i="3"/>
  <c r="CH23" i="3" s="1"/>
  <c r="CU23" i="3"/>
  <c r="AY24" i="3"/>
  <c r="BK24" i="3"/>
  <c r="BJ24" i="3" s="1"/>
  <c r="BR24" i="3"/>
  <c r="BW24" i="3"/>
  <c r="BX24" i="3"/>
  <c r="CI24" i="3"/>
  <c r="CJ24" i="3"/>
  <c r="CU24" i="3"/>
  <c r="CV24" i="3"/>
  <c r="Q25" i="3"/>
  <c r="BF25" i="3"/>
  <c r="BR25" i="3"/>
  <c r="CD25" i="3"/>
  <c r="CP25" i="3"/>
  <c r="BF26" i="3"/>
  <c r="BR26" i="3"/>
  <c r="CD26" i="3"/>
  <c r="CP26" i="3"/>
  <c r="BF27" i="3"/>
  <c r="BR27" i="3"/>
  <c r="CD27" i="3"/>
  <c r="CP27" i="3"/>
  <c r="BF28" i="3"/>
  <c r="BR28" i="3"/>
  <c r="CD28" i="3"/>
  <c r="CP28" i="3"/>
  <c r="BF29" i="3"/>
  <c r="BR29" i="3"/>
  <c r="CD29" i="3"/>
  <c r="CP29" i="3"/>
  <c r="BF30" i="3"/>
  <c r="BR30" i="3"/>
  <c r="CD30" i="3"/>
  <c r="CP30" i="3"/>
  <c r="BF31" i="3"/>
  <c r="BR31" i="3"/>
  <c r="CD31" i="3"/>
  <c r="CP31" i="3"/>
  <c r="BF32" i="3"/>
  <c r="BR32" i="3"/>
  <c r="CD32" i="3"/>
  <c r="CP32" i="3"/>
  <c r="BF33" i="3"/>
  <c r="BR33" i="3"/>
  <c r="CD33" i="3"/>
  <c r="CP33" i="3"/>
  <c r="BF34" i="3"/>
  <c r="BR34" i="3"/>
  <c r="CD34" i="3"/>
  <c r="CP34" i="3"/>
  <c r="BF35" i="3"/>
  <c r="BR35" i="3"/>
  <c r="CD35" i="3"/>
  <c r="CP35" i="3"/>
  <c r="BF36" i="3"/>
  <c r="BR36" i="3"/>
  <c r="CD36" i="3"/>
  <c r="CP36" i="3"/>
  <c r="BF37" i="3"/>
  <c r="BR37" i="3"/>
  <c r="CD37" i="3"/>
  <c r="CP37" i="3"/>
  <c r="CD24" i="3"/>
  <c r="CP24" i="3"/>
  <c r="AZ25" i="3"/>
  <c r="BL25" i="3"/>
  <c r="BX25" i="3"/>
  <c r="CJ25" i="3"/>
  <c r="CV25" i="3"/>
  <c r="O26" i="3"/>
  <c r="Q26" i="3" s="1"/>
  <c r="AZ26" i="3"/>
  <c r="BL26" i="3"/>
  <c r="BX26" i="3"/>
  <c r="CJ26" i="3"/>
  <c r="CV26" i="3"/>
  <c r="O27" i="3"/>
  <c r="Q27" i="3" s="1"/>
  <c r="AZ27" i="3"/>
  <c r="BL27" i="3"/>
  <c r="BX27" i="3"/>
  <c r="CJ27" i="3"/>
  <c r="CV27" i="3"/>
  <c r="O28" i="3"/>
  <c r="Q28" i="3" s="1"/>
  <c r="AZ28" i="3"/>
  <c r="BL28" i="3"/>
  <c r="BX28" i="3"/>
  <c r="CJ28" i="3"/>
  <c r="CV28" i="3"/>
  <c r="O29" i="3"/>
  <c r="Q29" i="3" s="1"/>
  <c r="AZ29" i="3"/>
  <c r="BL29" i="3"/>
  <c r="BX29" i="3"/>
  <c r="CJ29" i="3"/>
  <c r="CV29" i="3"/>
  <c r="O30" i="3"/>
  <c r="Q30" i="3" s="1"/>
  <c r="AZ30" i="3"/>
  <c r="BL30" i="3"/>
  <c r="BX30" i="3"/>
  <c r="CJ30" i="3"/>
  <c r="CV30" i="3"/>
  <c r="O31" i="3"/>
  <c r="Q31" i="3"/>
  <c r="AZ31" i="3"/>
  <c r="BL31" i="3"/>
  <c r="BX31" i="3"/>
  <c r="CJ31" i="3"/>
  <c r="CV31" i="3"/>
  <c r="O32" i="3"/>
  <c r="Q32" i="3" s="1"/>
  <c r="AZ32" i="3"/>
  <c r="BL32" i="3"/>
  <c r="BX32" i="3"/>
  <c r="CJ32" i="3"/>
  <c r="CV32" i="3"/>
  <c r="O33" i="3"/>
  <c r="Q33" i="3" s="1"/>
  <c r="AZ33" i="3"/>
  <c r="BL33" i="3"/>
  <c r="BX33" i="3"/>
  <c r="CJ33" i="3"/>
  <c r="CV33" i="3"/>
  <c r="O34" i="3"/>
  <c r="Q34" i="3" s="1"/>
  <c r="AZ34" i="3"/>
  <c r="BL34" i="3"/>
  <c r="BX34" i="3"/>
  <c r="CJ34" i="3"/>
  <c r="CV34" i="3"/>
  <c r="O35" i="3"/>
  <c r="Q35" i="3" s="1"/>
  <c r="AZ35" i="3"/>
  <c r="BL35" i="3"/>
  <c r="BX35" i="3"/>
  <c r="CJ35" i="3"/>
  <c r="CV35" i="3"/>
  <c r="O36" i="3"/>
  <c r="Q36" i="3" s="1"/>
  <c r="AZ36" i="3"/>
  <c r="BL36" i="3"/>
  <c r="BX36" i="3"/>
  <c r="CJ36" i="3"/>
  <c r="CV36" i="3"/>
  <c r="O37" i="3"/>
  <c r="Q37" i="3" s="1"/>
  <c r="AZ37" i="3"/>
  <c r="BL37" i="3"/>
  <c r="BX37" i="3"/>
  <c r="CJ37" i="3"/>
  <c r="CV37" i="3"/>
  <c r="O38" i="3"/>
  <c r="Q38" i="3" s="1"/>
  <c r="AY25" i="3"/>
  <c r="BK25" i="3"/>
  <c r="BJ25" i="3" s="1"/>
  <c r="BW25" i="3"/>
  <c r="BV25" i="3" s="1"/>
  <c r="CI25" i="3"/>
  <c r="CH25" i="3" s="1"/>
  <c r="CU25" i="3"/>
  <c r="CT25" i="3" s="1"/>
  <c r="AY26" i="3"/>
  <c r="BK26" i="3"/>
  <c r="BJ26" i="3" s="1"/>
  <c r="BW26" i="3"/>
  <c r="BV26" i="3" s="1"/>
  <c r="CI26" i="3"/>
  <c r="CH26" i="3" s="1"/>
  <c r="CU26" i="3"/>
  <c r="CT26" i="3" s="1"/>
  <c r="AY27" i="3"/>
  <c r="BK27" i="3"/>
  <c r="BJ27" i="3" s="1"/>
  <c r="BW27" i="3"/>
  <c r="BV27" i="3" s="1"/>
  <c r="CI27" i="3"/>
  <c r="CH27" i="3" s="1"/>
  <c r="CU27" i="3"/>
  <c r="CT27" i="3" s="1"/>
  <c r="AY28" i="3"/>
  <c r="BK28" i="3"/>
  <c r="BJ28" i="3" s="1"/>
  <c r="BW28" i="3"/>
  <c r="BV28" i="3" s="1"/>
  <c r="CI28" i="3"/>
  <c r="CH28" i="3" s="1"/>
  <c r="CU28" i="3"/>
  <c r="CT28" i="3" s="1"/>
  <c r="AY29" i="3"/>
  <c r="BK29" i="3"/>
  <c r="BJ29" i="3" s="1"/>
  <c r="BW29" i="3"/>
  <c r="BV29" i="3" s="1"/>
  <c r="CI29" i="3"/>
  <c r="CH29" i="3" s="1"/>
  <c r="CU29" i="3"/>
  <c r="CT29" i="3" s="1"/>
  <c r="AY30" i="3"/>
  <c r="BK30" i="3"/>
  <c r="BJ30" i="3" s="1"/>
  <c r="BW30" i="3"/>
  <c r="BV30" i="3" s="1"/>
  <c r="CI30" i="3"/>
  <c r="CH30" i="3" s="1"/>
  <c r="CU30" i="3"/>
  <c r="CT30" i="3" s="1"/>
  <c r="AY31" i="3"/>
  <c r="BK31" i="3"/>
  <c r="BJ31" i="3" s="1"/>
  <c r="BW31" i="3"/>
  <c r="BV31" i="3" s="1"/>
  <c r="CI31" i="3"/>
  <c r="CH31" i="3" s="1"/>
  <c r="CU31" i="3"/>
  <c r="CT31" i="3" s="1"/>
  <c r="AY32" i="3"/>
  <c r="BK32" i="3"/>
  <c r="BJ32" i="3" s="1"/>
  <c r="BW32" i="3"/>
  <c r="BV32" i="3" s="1"/>
  <c r="CI32" i="3"/>
  <c r="CH32" i="3" s="1"/>
  <c r="CU32" i="3"/>
  <c r="CT32" i="3" s="1"/>
  <c r="AY33" i="3"/>
  <c r="BK33" i="3"/>
  <c r="BJ33" i="3" s="1"/>
  <c r="BW33" i="3"/>
  <c r="BV33" i="3" s="1"/>
  <c r="CI33" i="3"/>
  <c r="CH33" i="3" s="1"/>
  <c r="CU33" i="3"/>
  <c r="CT33" i="3" s="1"/>
  <c r="AY34" i="3"/>
  <c r="BK34" i="3"/>
  <c r="BJ34" i="3" s="1"/>
  <c r="BW34" i="3"/>
  <c r="BV34" i="3" s="1"/>
  <c r="CI34" i="3"/>
  <c r="CH34" i="3" s="1"/>
  <c r="CU34" i="3"/>
  <c r="CT34" i="3" s="1"/>
  <c r="AY35" i="3"/>
  <c r="BK35" i="3"/>
  <c r="BJ35" i="3" s="1"/>
  <c r="BW35" i="3"/>
  <c r="BV35" i="3" s="1"/>
  <c r="CI35" i="3"/>
  <c r="CH35" i="3" s="1"/>
  <c r="CU35" i="3"/>
  <c r="CT35" i="3" s="1"/>
  <c r="AY36" i="3"/>
  <c r="BK36" i="3"/>
  <c r="BJ36" i="3" s="1"/>
  <c r="BW36" i="3"/>
  <c r="BV36" i="3" s="1"/>
  <c r="CI36" i="3"/>
  <c r="CH36" i="3" s="1"/>
  <c r="CU36" i="3"/>
  <c r="CT36" i="3" s="1"/>
  <c r="AY37" i="3"/>
  <c r="BK37" i="3"/>
  <c r="BJ37" i="3" s="1"/>
  <c r="BW37" i="3"/>
  <c r="BV37" i="3" s="1"/>
  <c r="CI37" i="3"/>
  <c r="CH37" i="3" s="1"/>
  <c r="CU37" i="3"/>
  <c r="CT37" i="3" s="1"/>
  <c r="BF38" i="3"/>
  <c r="BR38" i="3"/>
  <c r="CD38" i="3"/>
  <c r="CP38" i="3"/>
  <c r="BF39" i="3"/>
  <c r="BR39" i="3"/>
  <c r="CD39" i="3"/>
  <c r="CP39" i="3"/>
  <c r="BF40" i="3"/>
  <c r="BR40" i="3"/>
  <c r="CD40" i="3"/>
  <c r="CP40" i="3"/>
  <c r="BF41" i="3"/>
  <c r="BR41" i="3"/>
  <c r="CD41" i="3"/>
  <c r="CP41" i="3"/>
  <c r="Z49" i="3"/>
  <c r="AY38" i="3"/>
  <c r="AZ38" i="3"/>
  <c r="BK38" i="3"/>
  <c r="BL38" i="3"/>
  <c r="BW38" i="3"/>
  <c r="BX38" i="3"/>
  <c r="CI38" i="3"/>
  <c r="CU38" i="3"/>
  <c r="O39" i="3"/>
  <c r="Q39" i="3" s="1"/>
  <c r="AY39" i="3"/>
  <c r="BK39" i="3"/>
  <c r="BW39" i="3"/>
  <c r="CI39" i="3"/>
  <c r="CU39" i="3"/>
  <c r="Q40" i="3"/>
  <c r="O40" i="3"/>
  <c r="AY40" i="3"/>
  <c r="BK40" i="3"/>
  <c r="BW40" i="3"/>
  <c r="CI40" i="3"/>
  <c r="CU40" i="3"/>
  <c r="O41" i="3"/>
  <c r="Q41" i="3" s="1"/>
  <c r="AY41" i="3"/>
  <c r="BK41" i="3"/>
  <c r="BW41" i="3"/>
  <c r="CI41" i="3"/>
  <c r="CU41" i="3"/>
  <c r="CJ38" i="3"/>
  <c r="CV38" i="3"/>
  <c r="AZ39" i="3"/>
  <c r="BL39" i="3"/>
  <c r="BX39" i="3"/>
  <c r="CJ39" i="3"/>
  <c r="CV39" i="3"/>
  <c r="AZ40" i="3"/>
  <c r="BL40" i="3"/>
  <c r="BX40" i="3"/>
  <c r="CJ40" i="3"/>
  <c r="CV40" i="3"/>
  <c r="AZ41" i="3"/>
  <c r="BL41" i="3"/>
  <c r="BX41" i="3"/>
  <c r="CJ41" i="3"/>
  <c r="CV41" i="3"/>
  <c r="BF42" i="3"/>
  <c r="BR42" i="3"/>
  <c r="CD42" i="3"/>
  <c r="CP42" i="3"/>
  <c r="AY43" i="3"/>
  <c r="AZ43" i="3"/>
  <c r="BK43" i="3"/>
  <c r="BL43" i="3"/>
  <c r="BW43" i="3"/>
  <c r="BX43" i="3"/>
  <c r="CI43" i="3"/>
  <c r="CJ43" i="3"/>
  <c r="CU43" i="3"/>
  <c r="CV43" i="3"/>
  <c r="BF44" i="3"/>
  <c r="BR44" i="3"/>
  <c r="CD44" i="3"/>
  <c r="CP44" i="3"/>
  <c r="AY45" i="3"/>
  <c r="AZ45" i="3"/>
  <c r="BK45" i="3"/>
  <c r="BL45" i="3"/>
  <c r="BW45" i="3"/>
  <c r="BX45" i="3"/>
  <c r="CI45" i="3"/>
  <c r="CJ45" i="3"/>
  <c r="CU45" i="3"/>
  <c r="CV45" i="3"/>
  <c r="BF46" i="3"/>
  <c r="BR46" i="3"/>
  <c r="CD46" i="3"/>
  <c r="CP46" i="3"/>
  <c r="AY47" i="3"/>
  <c r="AZ47" i="3"/>
  <c r="BK47" i="3"/>
  <c r="BL47" i="3"/>
  <c r="BW47" i="3"/>
  <c r="BX47" i="3"/>
  <c r="CI47" i="3"/>
  <c r="CJ47" i="3"/>
  <c r="CU47" i="3"/>
  <c r="CV47" i="3"/>
  <c r="AG49" i="3"/>
  <c r="O42" i="3"/>
  <c r="Q42" i="3" s="1"/>
  <c r="AY42" i="3"/>
  <c r="AZ42" i="3"/>
  <c r="BK42" i="3"/>
  <c r="BL42" i="3"/>
  <c r="BW42" i="3"/>
  <c r="BX42" i="3"/>
  <c r="CI42" i="3"/>
  <c r="CJ42" i="3"/>
  <c r="CU42" i="3"/>
  <c r="CV42" i="3"/>
  <c r="BF43" i="3"/>
  <c r="BR43" i="3"/>
  <c r="CD43" i="3"/>
  <c r="CP43" i="3"/>
  <c r="O44" i="3"/>
  <c r="Q44" i="3" s="1"/>
  <c r="AY44" i="3"/>
  <c r="AZ44" i="3"/>
  <c r="BK44" i="3"/>
  <c r="BL44" i="3"/>
  <c r="BW44" i="3"/>
  <c r="BX44" i="3"/>
  <c r="CI44" i="3"/>
  <c r="CJ44" i="3"/>
  <c r="CU44" i="3"/>
  <c r="CV44" i="3"/>
  <c r="BF45" i="3"/>
  <c r="BR45" i="3"/>
  <c r="CD45" i="3"/>
  <c r="CP45" i="3"/>
  <c r="O46" i="3"/>
  <c r="Q46" i="3" s="1"/>
  <c r="AY46" i="3"/>
  <c r="AZ46" i="3"/>
  <c r="BK46" i="3"/>
  <c r="BL46" i="3"/>
  <c r="BW46" i="3"/>
  <c r="BX46" i="3"/>
  <c r="CI46" i="3"/>
  <c r="CJ46" i="3"/>
  <c r="CU46" i="3"/>
  <c r="CV46" i="3"/>
  <c r="BF47" i="3"/>
  <c r="BR47" i="3"/>
  <c r="CD47" i="3"/>
  <c r="CP47" i="3"/>
  <c r="AL49" i="3"/>
  <c r="BG75" i="3"/>
  <c r="BE75" i="3"/>
  <c r="BF75" i="3"/>
  <c r="BD75" i="3"/>
  <c r="BE73" i="3"/>
  <c r="BE74" i="3"/>
  <c r="BA50" i="1"/>
  <c r="BB50" i="1"/>
  <c r="BD50" i="1"/>
  <c r="BE50" i="1"/>
  <c r="BF50" i="1"/>
  <c r="BG50" i="1"/>
  <c r="BH50" i="1"/>
  <c r="BJ50" i="1"/>
  <c r="BK50" i="1"/>
  <c r="BL50" i="1"/>
  <c r="BM50" i="1"/>
  <c r="BN50" i="1"/>
  <c r="BP50" i="1"/>
  <c r="BQ50" i="1"/>
  <c r="BR50" i="1"/>
  <c r="BS50" i="1"/>
  <c r="BT50" i="1"/>
  <c r="BV50" i="1"/>
  <c r="BW50" i="1"/>
  <c r="BX50" i="1"/>
  <c r="BY50" i="1"/>
  <c r="BZ50" i="1"/>
  <c r="CB50" i="1"/>
  <c r="CC50" i="1"/>
  <c r="CD50" i="1"/>
  <c r="CE50" i="1"/>
  <c r="CF50" i="1"/>
  <c r="CH50" i="1"/>
  <c r="CI50" i="1"/>
  <c r="CJ50" i="1"/>
  <c r="CK50" i="1"/>
  <c r="CL50" i="1"/>
  <c r="CN50" i="1"/>
  <c r="CO50" i="1"/>
  <c r="CP50" i="1"/>
  <c r="CQ50" i="1"/>
  <c r="CR50" i="1"/>
  <c r="CT50" i="1"/>
  <c r="CU50" i="1"/>
  <c r="CV50" i="1"/>
  <c r="BA51" i="1"/>
  <c r="BB51" i="1"/>
  <c r="BD51" i="1"/>
  <c r="BE51" i="1"/>
  <c r="BF51" i="1"/>
  <c r="BG51" i="1"/>
  <c r="BH51" i="1"/>
  <c r="BJ51" i="1"/>
  <c r="BK51" i="1"/>
  <c r="BL51" i="1"/>
  <c r="BM51" i="1"/>
  <c r="BN51" i="1"/>
  <c r="BP51" i="1"/>
  <c r="BQ51" i="1"/>
  <c r="BR51" i="1"/>
  <c r="BS51" i="1"/>
  <c r="BT51" i="1"/>
  <c r="BV51" i="1"/>
  <c r="BW51" i="1"/>
  <c r="BX51" i="1"/>
  <c r="BY51" i="1"/>
  <c r="BZ51" i="1"/>
  <c r="CB51" i="1"/>
  <c r="CC51" i="1"/>
  <c r="CD51" i="1"/>
  <c r="CE51" i="1"/>
  <c r="CF51" i="1"/>
  <c r="CH51" i="1"/>
  <c r="CI51" i="1"/>
  <c r="CJ51" i="1"/>
  <c r="CK51" i="1"/>
  <c r="CL51" i="1"/>
  <c r="CN51" i="1"/>
  <c r="CO51" i="1"/>
  <c r="CP51" i="1"/>
  <c r="CQ51" i="1"/>
  <c r="CR51" i="1"/>
  <c r="CT51" i="1"/>
  <c r="CU51" i="1"/>
  <c r="CV51" i="1"/>
  <c r="BA52" i="1"/>
  <c r="BB52" i="1"/>
  <c r="BD52" i="1"/>
  <c r="BE52" i="1"/>
  <c r="BF52" i="1"/>
  <c r="BG52" i="1"/>
  <c r="BH52" i="1"/>
  <c r="BJ52" i="1"/>
  <c r="BK52" i="1"/>
  <c r="BL52" i="1"/>
  <c r="BM52" i="1"/>
  <c r="BN52" i="1"/>
  <c r="BP52" i="1"/>
  <c r="BQ52" i="1"/>
  <c r="BR52" i="1"/>
  <c r="BS52" i="1"/>
  <c r="BT52" i="1"/>
  <c r="BV52" i="1"/>
  <c r="BW52" i="1"/>
  <c r="BX52" i="1"/>
  <c r="BY52" i="1"/>
  <c r="BZ52" i="1"/>
  <c r="CB52" i="1"/>
  <c r="CC52" i="1"/>
  <c r="CD52" i="1"/>
  <c r="CE52" i="1"/>
  <c r="CF52" i="1"/>
  <c r="CH52" i="1"/>
  <c r="CI52" i="1"/>
  <c r="CJ52" i="1"/>
  <c r="CK52" i="1"/>
  <c r="CL52" i="1"/>
  <c r="CN52" i="1"/>
  <c r="CO52" i="1"/>
  <c r="CP52" i="1"/>
  <c r="CQ52" i="1"/>
  <c r="CR52" i="1"/>
  <c r="CT52" i="1"/>
  <c r="CU52" i="1"/>
  <c r="CV52" i="1"/>
  <c r="BA53" i="1"/>
  <c r="BB53" i="1"/>
  <c r="BD53" i="1"/>
  <c r="BE53" i="1"/>
  <c r="BF53" i="1"/>
  <c r="BG53" i="1"/>
  <c r="BH53" i="1"/>
  <c r="BJ53" i="1"/>
  <c r="BK53" i="1"/>
  <c r="BL53" i="1"/>
  <c r="BM53" i="1"/>
  <c r="BN53" i="1"/>
  <c r="BP53" i="1"/>
  <c r="BQ53" i="1"/>
  <c r="BR53" i="1"/>
  <c r="BS53" i="1"/>
  <c r="BT53" i="1"/>
  <c r="BV53" i="1"/>
  <c r="BW53" i="1"/>
  <c r="BX53" i="1"/>
  <c r="BY53" i="1"/>
  <c r="BZ53" i="1"/>
  <c r="CB53" i="1"/>
  <c r="CC53" i="1"/>
  <c r="CD53" i="1"/>
  <c r="CE53" i="1"/>
  <c r="CF53" i="1"/>
  <c r="CH53" i="1"/>
  <c r="CI53" i="1"/>
  <c r="CJ53" i="1"/>
  <c r="CK53" i="1"/>
  <c r="CL53" i="1"/>
  <c r="CN53" i="1"/>
  <c r="CO53" i="1"/>
  <c r="CP53" i="1"/>
  <c r="CQ53" i="1"/>
  <c r="CR53" i="1"/>
  <c r="CT53" i="1"/>
  <c r="CU53" i="1"/>
  <c r="CV53" i="1"/>
  <c r="BA54" i="1"/>
  <c r="BB54" i="1"/>
  <c r="BD54" i="1"/>
  <c r="BE54" i="1"/>
  <c r="BF54" i="1"/>
  <c r="BG54" i="1"/>
  <c r="BH54" i="1"/>
  <c r="BJ54" i="1"/>
  <c r="BK54" i="1"/>
  <c r="BL54" i="1"/>
  <c r="BM54" i="1"/>
  <c r="BN54" i="1"/>
  <c r="BP54" i="1"/>
  <c r="BQ54" i="1"/>
  <c r="BR54" i="1"/>
  <c r="BS54" i="1"/>
  <c r="BT54" i="1"/>
  <c r="BV54" i="1"/>
  <c r="BW54" i="1"/>
  <c r="BX54" i="1"/>
  <c r="BY54" i="1"/>
  <c r="BZ54" i="1"/>
  <c r="CB54" i="1"/>
  <c r="CC54" i="1"/>
  <c r="CD54" i="1"/>
  <c r="CE54" i="1"/>
  <c r="CF54" i="1"/>
  <c r="CH54" i="1"/>
  <c r="CI54" i="1"/>
  <c r="CJ54" i="1"/>
  <c r="CK54" i="1"/>
  <c r="CL54" i="1"/>
  <c r="CN54" i="1"/>
  <c r="CO54" i="1"/>
  <c r="CP54" i="1"/>
  <c r="CQ54" i="1"/>
  <c r="CR54" i="1"/>
  <c r="CT54" i="1"/>
  <c r="CU54" i="1"/>
  <c r="CV54" i="1"/>
  <c r="BA55" i="1"/>
  <c r="BB55" i="1"/>
  <c r="BD55" i="1"/>
  <c r="BE55" i="1"/>
  <c r="BF55" i="1"/>
  <c r="BG55" i="1"/>
  <c r="BH55" i="1"/>
  <c r="BJ55" i="1"/>
  <c r="BK55" i="1"/>
  <c r="BL55" i="1"/>
  <c r="BM55" i="1"/>
  <c r="BN55" i="1"/>
  <c r="BP55" i="1"/>
  <c r="BQ55" i="1"/>
  <c r="BR55" i="1"/>
  <c r="BS55" i="1"/>
  <c r="BT55" i="1"/>
  <c r="BV55" i="1"/>
  <c r="BW55" i="1"/>
  <c r="BX55" i="1"/>
  <c r="BY55" i="1"/>
  <c r="BZ55" i="1"/>
  <c r="CB55" i="1"/>
  <c r="CC55" i="1"/>
  <c r="CD55" i="1"/>
  <c r="CE55" i="1"/>
  <c r="CF55" i="1"/>
  <c r="CH55" i="1"/>
  <c r="CI55" i="1"/>
  <c r="CJ55" i="1"/>
  <c r="CK55" i="1"/>
  <c r="CL55" i="1"/>
  <c r="CN55" i="1"/>
  <c r="CO55" i="1"/>
  <c r="CP55" i="1"/>
  <c r="CQ55" i="1"/>
  <c r="CR55" i="1"/>
  <c r="CT55" i="1"/>
  <c r="CU55" i="1"/>
  <c r="CV55" i="1"/>
  <c r="BA56" i="1"/>
  <c r="BB56" i="1"/>
  <c r="BD56" i="1"/>
  <c r="BE56" i="1"/>
  <c r="BF56" i="1"/>
  <c r="BG56" i="1"/>
  <c r="BH56" i="1"/>
  <c r="BJ56" i="1"/>
  <c r="BK56" i="1"/>
  <c r="BL56" i="1"/>
  <c r="BM56" i="1"/>
  <c r="BN56" i="1"/>
  <c r="BP56" i="1"/>
  <c r="BQ56" i="1"/>
  <c r="BR56" i="1"/>
  <c r="BS56" i="1"/>
  <c r="BT56" i="1"/>
  <c r="BV56" i="1"/>
  <c r="BW56" i="1"/>
  <c r="BX56" i="1"/>
  <c r="BY56" i="1"/>
  <c r="BZ56" i="1"/>
  <c r="CB56" i="1"/>
  <c r="CC56" i="1"/>
  <c r="CD56" i="1"/>
  <c r="CE56" i="1"/>
  <c r="CF56" i="1"/>
  <c r="CH56" i="1"/>
  <c r="CI56" i="1"/>
  <c r="CJ56" i="1"/>
  <c r="CK56" i="1"/>
  <c r="CL56" i="1"/>
  <c r="CN56" i="1"/>
  <c r="CO56" i="1"/>
  <c r="CP56" i="1"/>
  <c r="CQ56" i="1"/>
  <c r="CR56" i="1"/>
  <c r="CT56" i="1"/>
  <c r="CU56" i="1"/>
  <c r="CV56" i="1"/>
  <c r="BA57" i="1"/>
  <c r="BB57" i="1"/>
  <c r="BD57" i="1"/>
  <c r="BE57" i="1"/>
  <c r="BF57" i="1"/>
  <c r="BG57" i="1"/>
  <c r="BH57" i="1"/>
  <c r="BJ57" i="1"/>
  <c r="BK57" i="1"/>
  <c r="BL57" i="1"/>
  <c r="BM57" i="1"/>
  <c r="BN57" i="1"/>
  <c r="BP57" i="1"/>
  <c r="BQ57" i="1"/>
  <c r="BR57" i="1"/>
  <c r="BS57" i="1"/>
  <c r="BT57" i="1"/>
  <c r="BV57" i="1"/>
  <c r="BW57" i="1"/>
  <c r="BX57" i="1"/>
  <c r="BY57" i="1"/>
  <c r="BZ57" i="1"/>
  <c r="CB57" i="1"/>
  <c r="CC57" i="1"/>
  <c r="CD57" i="1"/>
  <c r="CE57" i="1"/>
  <c r="CF57" i="1"/>
  <c r="CH57" i="1"/>
  <c r="CI57" i="1"/>
  <c r="CJ57" i="1"/>
  <c r="CK57" i="1"/>
  <c r="CL57" i="1"/>
  <c r="CN57" i="1"/>
  <c r="CO57" i="1"/>
  <c r="CP57" i="1"/>
  <c r="CQ57" i="1"/>
  <c r="CR57" i="1"/>
  <c r="CT57" i="1"/>
  <c r="CU57" i="1"/>
  <c r="CV57" i="1"/>
  <c r="BA58" i="1"/>
  <c r="BB58" i="1"/>
  <c r="BD58" i="1"/>
  <c r="BE58" i="1"/>
  <c r="BF58" i="1"/>
  <c r="BG58" i="1"/>
  <c r="BH58" i="1"/>
  <c r="BJ58" i="1"/>
  <c r="BK58" i="1"/>
  <c r="BL58" i="1"/>
  <c r="BM58" i="1"/>
  <c r="BN58" i="1"/>
  <c r="BP58" i="1"/>
  <c r="BQ58" i="1"/>
  <c r="BR58" i="1"/>
  <c r="BS58" i="1"/>
  <c r="BT58" i="1"/>
  <c r="BV58" i="1"/>
  <c r="BW58" i="1"/>
  <c r="BX58" i="1"/>
  <c r="BY58" i="1"/>
  <c r="BZ58" i="1"/>
  <c r="CB58" i="1"/>
  <c r="CC58" i="1"/>
  <c r="CD58" i="1"/>
  <c r="CE58" i="1"/>
  <c r="CF58" i="1"/>
  <c r="CH58" i="1"/>
  <c r="CI58" i="1"/>
  <c r="CJ58" i="1"/>
  <c r="CK58" i="1"/>
  <c r="CL58" i="1"/>
  <c r="CN58" i="1"/>
  <c r="CO58" i="1"/>
  <c r="CP58" i="1"/>
  <c r="CQ58" i="1"/>
  <c r="CR58" i="1"/>
  <c r="CT58" i="1"/>
  <c r="CU58" i="1"/>
  <c r="CU59" i="1" s="1"/>
  <c r="CV58" i="1"/>
  <c r="BA59" i="1"/>
  <c r="BB59" i="1"/>
  <c r="BD59" i="1"/>
  <c r="BE59" i="1"/>
  <c r="BF59" i="1"/>
  <c r="BG59" i="1"/>
  <c r="BH59" i="1"/>
  <c r="BJ59" i="1"/>
  <c r="BK59" i="1"/>
  <c r="BL59" i="1"/>
  <c r="BM59" i="1"/>
  <c r="BN59" i="1"/>
  <c r="BP59" i="1"/>
  <c r="BQ59" i="1"/>
  <c r="BR59" i="1"/>
  <c r="BS59" i="1"/>
  <c r="BT59" i="1"/>
  <c r="BV59" i="1"/>
  <c r="BW59" i="1"/>
  <c r="BX59" i="1"/>
  <c r="BY59" i="1"/>
  <c r="BZ59" i="1"/>
  <c r="CB59" i="1"/>
  <c r="CC59" i="1"/>
  <c r="CD59" i="1"/>
  <c r="CE59" i="1"/>
  <c r="CF59" i="1"/>
  <c r="CH59" i="1"/>
  <c r="CI59" i="1"/>
  <c r="CJ59" i="1"/>
  <c r="CK59" i="1"/>
  <c r="CL59" i="1"/>
  <c r="CN59" i="1"/>
  <c r="CO59" i="1"/>
  <c r="CP59" i="1"/>
  <c r="CQ59" i="1"/>
  <c r="CR59" i="1"/>
  <c r="CT59" i="1"/>
  <c r="BA60" i="1"/>
  <c r="BB60" i="1"/>
  <c r="BD60" i="1"/>
  <c r="BE60" i="1"/>
  <c r="BF60" i="1"/>
  <c r="BG60" i="1"/>
  <c r="BH60" i="1"/>
  <c r="BJ60" i="1"/>
  <c r="BK60" i="1"/>
  <c r="BL60" i="1"/>
  <c r="BM60" i="1"/>
  <c r="BN60" i="1"/>
  <c r="BP60" i="1"/>
  <c r="BQ60" i="1"/>
  <c r="BR60" i="1"/>
  <c r="BS60" i="1"/>
  <c r="BT60" i="1"/>
  <c r="BV60" i="1"/>
  <c r="BW60" i="1"/>
  <c r="BX60" i="1"/>
  <c r="BY60" i="1"/>
  <c r="BZ60" i="1"/>
  <c r="CB60" i="1"/>
  <c r="CC60" i="1"/>
  <c r="CD60" i="1"/>
  <c r="CE60" i="1"/>
  <c r="CF60" i="1"/>
  <c r="CH60" i="1"/>
  <c r="CI60" i="1"/>
  <c r="CJ60" i="1"/>
  <c r="CK60" i="1"/>
  <c r="CL60" i="1"/>
  <c r="CN60" i="1"/>
  <c r="CO60" i="1"/>
  <c r="CP60" i="1"/>
  <c r="CQ60" i="1"/>
  <c r="CR60" i="1"/>
  <c r="CT60" i="1"/>
  <c r="CU60" i="1"/>
  <c r="CV60" i="1"/>
  <c r="BA61" i="1"/>
  <c r="BB61" i="1"/>
  <c r="BD61" i="1"/>
  <c r="BE61" i="1"/>
  <c r="BF61" i="1"/>
  <c r="BG61" i="1"/>
  <c r="BH61" i="1"/>
  <c r="BJ61" i="1"/>
  <c r="BK61" i="1"/>
  <c r="BL61" i="1"/>
  <c r="BM61" i="1"/>
  <c r="BN61" i="1"/>
  <c r="BP61" i="1"/>
  <c r="BQ61" i="1"/>
  <c r="BR61" i="1"/>
  <c r="BS61" i="1"/>
  <c r="BT61" i="1"/>
  <c r="BV61" i="1"/>
  <c r="BW61" i="1"/>
  <c r="BX61" i="1"/>
  <c r="BY61" i="1"/>
  <c r="BZ61" i="1"/>
  <c r="CB61" i="1"/>
  <c r="CC61" i="1"/>
  <c r="CD61" i="1"/>
  <c r="CE61" i="1"/>
  <c r="CF61" i="1"/>
  <c r="CH61" i="1"/>
  <c r="CI61" i="1"/>
  <c r="CJ61" i="1"/>
  <c r="CK61" i="1"/>
  <c r="CL61" i="1"/>
  <c r="CN61" i="1"/>
  <c r="CO61" i="1"/>
  <c r="CP61" i="1"/>
  <c r="CQ61" i="1"/>
  <c r="CR61" i="1"/>
  <c r="CT61" i="1"/>
  <c r="CU61" i="1"/>
  <c r="CV61" i="1"/>
  <c r="BA62" i="1"/>
  <c r="BB62" i="1"/>
  <c r="BD62" i="1"/>
  <c r="BE62" i="1"/>
  <c r="BF62" i="1"/>
  <c r="BG62" i="1"/>
  <c r="BH62" i="1"/>
  <c r="BJ62" i="1"/>
  <c r="BK62" i="1"/>
  <c r="BL62" i="1"/>
  <c r="BM62" i="1"/>
  <c r="BN62" i="1"/>
  <c r="BP62" i="1"/>
  <c r="BQ62" i="1"/>
  <c r="BR62" i="1"/>
  <c r="BS62" i="1"/>
  <c r="BT62" i="1"/>
  <c r="BV62" i="1"/>
  <c r="BW62" i="1"/>
  <c r="BX62" i="1"/>
  <c r="BY62" i="1"/>
  <c r="BZ62" i="1"/>
  <c r="CB62" i="1"/>
  <c r="CC62" i="1"/>
  <c r="CD62" i="1"/>
  <c r="CE62" i="1"/>
  <c r="CF62" i="1"/>
  <c r="CH62" i="1"/>
  <c r="CI62" i="1"/>
  <c r="CJ62" i="1"/>
  <c r="CK62" i="1"/>
  <c r="CL62" i="1"/>
  <c r="CN62" i="1"/>
  <c r="CO62" i="1"/>
  <c r="CP62" i="1"/>
  <c r="CQ62" i="1"/>
  <c r="CR62" i="1"/>
  <c r="CT62" i="1"/>
  <c r="CU62" i="1"/>
  <c r="CV62" i="1"/>
  <c r="BA63" i="1"/>
  <c r="BB63" i="1"/>
  <c r="BD63" i="1"/>
  <c r="BE63" i="1"/>
  <c r="BF63" i="1"/>
  <c r="BG63" i="1"/>
  <c r="BH63" i="1"/>
  <c r="BJ63" i="1"/>
  <c r="BK63" i="1"/>
  <c r="BL63" i="1"/>
  <c r="BM63" i="1"/>
  <c r="BN63" i="1"/>
  <c r="BP63" i="1"/>
  <c r="BQ63" i="1"/>
  <c r="BR63" i="1"/>
  <c r="BS63" i="1"/>
  <c r="BT63" i="1"/>
  <c r="BV63" i="1"/>
  <c r="BW63" i="1"/>
  <c r="BX63" i="1"/>
  <c r="BY63" i="1"/>
  <c r="BZ63" i="1"/>
  <c r="CB63" i="1"/>
  <c r="CC63" i="1"/>
  <c r="CD63" i="1"/>
  <c r="CE63" i="1"/>
  <c r="CF63" i="1"/>
  <c r="CH63" i="1"/>
  <c r="CI63" i="1"/>
  <c r="CJ63" i="1"/>
  <c r="CK63" i="1"/>
  <c r="CL63" i="1"/>
  <c r="CN63" i="1"/>
  <c r="CO63" i="1"/>
  <c r="CP63" i="1"/>
  <c r="CQ63" i="1"/>
  <c r="CR63" i="1"/>
  <c r="CT63" i="1"/>
  <c r="CU63" i="1"/>
  <c r="CV63" i="1"/>
  <c r="BA64" i="1"/>
  <c r="BB64" i="1"/>
  <c r="BD64" i="1"/>
  <c r="BE64" i="1"/>
  <c r="BF64" i="1"/>
  <c r="BG64" i="1"/>
  <c r="BH64" i="1"/>
  <c r="BJ64" i="1"/>
  <c r="BK64" i="1"/>
  <c r="BL64" i="1"/>
  <c r="BM64" i="1"/>
  <c r="BN64" i="1"/>
  <c r="BP64" i="1"/>
  <c r="BQ64" i="1"/>
  <c r="BR64" i="1"/>
  <c r="BS64" i="1"/>
  <c r="BT64" i="1"/>
  <c r="BV64" i="1"/>
  <c r="BW64" i="1"/>
  <c r="BX64" i="1"/>
  <c r="BY64" i="1"/>
  <c r="CC64" i="1"/>
  <c r="CE64" i="1"/>
  <c r="CH64" i="1"/>
  <c r="CK64" i="1"/>
  <c r="CL64" i="1"/>
  <c r="CO64" i="1"/>
  <c r="CQ64" i="1"/>
  <c r="CT64" i="1"/>
  <c r="BA65" i="1"/>
  <c r="BB65" i="1"/>
  <c r="BD65" i="1"/>
  <c r="BE65" i="1"/>
  <c r="BF65" i="1"/>
  <c r="BG65" i="1"/>
  <c r="BH65" i="1"/>
  <c r="BJ65" i="1"/>
  <c r="BK65" i="1"/>
  <c r="BL65" i="1"/>
  <c r="BM65" i="1"/>
  <c r="BN65" i="1"/>
  <c r="BP65" i="1"/>
  <c r="BQ65" i="1"/>
  <c r="BR65" i="1"/>
  <c r="BS65" i="1"/>
  <c r="BT65" i="1"/>
  <c r="BV65" i="1"/>
  <c r="BW65" i="1"/>
  <c r="BX65" i="1"/>
  <c r="BY65" i="1"/>
  <c r="BZ65" i="1"/>
  <c r="CB65" i="1"/>
  <c r="CC65" i="1"/>
  <c r="CD65" i="1"/>
  <c r="CE65" i="1"/>
  <c r="CF65" i="1"/>
  <c r="CH65" i="1"/>
  <c r="CI65" i="1"/>
  <c r="CJ65" i="1"/>
  <c r="CK65" i="1"/>
  <c r="CL65" i="1"/>
  <c r="CN65" i="1"/>
  <c r="CO65" i="1"/>
  <c r="CP65" i="1"/>
  <c r="CQ65" i="1"/>
  <c r="CR65" i="1"/>
  <c r="CT65" i="1"/>
  <c r="CU65" i="1"/>
  <c r="CV65" i="1"/>
  <c r="BA66" i="1"/>
  <c r="BB66" i="1"/>
  <c r="BD66" i="1"/>
  <c r="BE66" i="1"/>
  <c r="BF66" i="1"/>
  <c r="BG66" i="1"/>
  <c r="BH66" i="1"/>
  <c r="BJ66" i="1"/>
  <c r="BK66" i="1"/>
  <c r="BL66" i="1"/>
  <c r="BM66" i="1"/>
  <c r="BN66" i="1"/>
  <c r="BP66" i="1"/>
  <c r="BQ66" i="1"/>
  <c r="BR66" i="1"/>
  <c r="BS66" i="1"/>
  <c r="BT66" i="1"/>
  <c r="BV66" i="1"/>
  <c r="BW66" i="1"/>
  <c r="BX66" i="1"/>
  <c r="BY66" i="1"/>
  <c r="BZ66" i="1"/>
  <c r="CB66" i="1"/>
  <c r="CC66" i="1"/>
  <c r="CD66" i="1"/>
  <c r="CE66" i="1"/>
  <c r="CF66" i="1"/>
  <c r="CH66" i="1"/>
  <c r="CI66" i="1"/>
  <c r="CJ66" i="1"/>
  <c r="CK66" i="1"/>
  <c r="CL66" i="1"/>
  <c r="CN66" i="1"/>
  <c r="CO66" i="1"/>
  <c r="CP66" i="1"/>
  <c r="CQ66" i="1"/>
  <c r="CR66" i="1"/>
  <c r="CT66" i="1"/>
  <c r="CU66" i="1"/>
  <c r="CV66" i="1"/>
  <c r="BA67" i="1"/>
  <c r="BB67" i="1"/>
  <c r="BD67" i="1"/>
  <c r="BE67" i="1"/>
  <c r="BF67" i="1"/>
  <c r="BG67" i="1"/>
  <c r="BH67" i="1"/>
  <c r="BJ67" i="1"/>
  <c r="BK67" i="1"/>
  <c r="BL67" i="1"/>
  <c r="BM67" i="1"/>
  <c r="BN67" i="1"/>
  <c r="BP67" i="1"/>
  <c r="BQ67" i="1"/>
  <c r="BR67" i="1"/>
  <c r="BS67" i="1"/>
  <c r="BT67" i="1"/>
  <c r="BV67" i="1"/>
  <c r="BW67" i="1"/>
  <c r="BX67" i="1"/>
  <c r="BY67" i="1"/>
  <c r="BZ67" i="1"/>
  <c r="CB67" i="1"/>
  <c r="CC67" i="1"/>
  <c r="CD67" i="1"/>
  <c r="CE67" i="1"/>
  <c r="CF67" i="1"/>
  <c r="CH67" i="1"/>
  <c r="CI67" i="1"/>
  <c r="CJ67" i="1"/>
  <c r="CK67" i="1"/>
  <c r="CL67" i="1"/>
  <c r="CN67" i="1"/>
  <c r="CO67" i="1"/>
  <c r="CP67" i="1"/>
  <c r="CQ67" i="1"/>
  <c r="CR67" i="1"/>
  <c r="CT67" i="1"/>
  <c r="CU67" i="1"/>
  <c r="CV67" i="1"/>
  <c r="BA68" i="1"/>
  <c r="BB68" i="1"/>
  <c r="BD68" i="1"/>
  <c r="BE68" i="1"/>
  <c r="BF68" i="1"/>
  <c r="BG68" i="1"/>
  <c r="BH68" i="1"/>
  <c r="BJ68" i="1"/>
  <c r="BK68" i="1"/>
  <c r="BL68" i="1"/>
  <c r="BM68" i="1"/>
  <c r="BN68" i="1"/>
  <c r="BP68" i="1"/>
  <c r="BQ68" i="1"/>
  <c r="BR68" i="1"/>
  <c r="BS68" i="1"/>
  <c r="BT68" i="1"/>
  <c r="BV68" i="1"/>
  <c r="BW68" i="1"/>
  <c r="BX68" i="1"/>
  <c r="BY68" i="1"/>
  <c r="BZ68" i="1"/>
  <c r="CB68" i="1"/>
  <c r="CC68" i="1"/>
  <c r="CD68" i="1"/>
  <c r="CE68" i="1"/>
  <c r="CF68" i="1"/>
  <c r="CH68" i="1"/>
  <c r="CI68" i="1"/>
  <c r="CJ68" i="1"/>
  <c r="CK68" i="1"/>
  <c r="CL68" i="1"/>
  <c r="CN68" i="1"/>
  <c r="CO68" i="1"/>
  <c r="CO69" i="1" s="1"/>
  <c r="CO70" i="1" s="1"/>
  <c r="CP68" i="1"/>
  <c r="CQ68" i="1"/>
  <c r="CR68" i="1"/>
  <c r="CT68" i="1"/>
  <c r="CU68" i="1"/>
  <c r="CV68" i="1"/>
  <c r="BA69" i="1"/>
  <c r="BB69" i="1"/>
  <c r="BB70" i="1" s="1"/>
  <c r="BD69" i="1"/>
  <c r="BE69" i="1"/>
  <c r="BE70" i="1" s="1"/>
  <c r="BF69" i="1"/>
  <c r="BF70" i="1" s="1"/>
  <c r="BG69" i="1"/>
  <c r="BH69" i="1"/>
  <c r="BH70" i="1" s="1"/>
  <c r="BJ69" i="1"/>
  <c r="BK69" i="1"/>
  <c r="BL69" i="1"/>
  <c r="BM69" i="1"/>
  <c r="BN69" i="1"/>
  <c r="BN70" i="1" s="1"/>
  <c r="BP69" i="1"/>
  <c r="BQ69" i="1"/>
  <c r="BR69" i="1"/>
  <c r="BS69" i="1"/>
  <c r="BS70" i="1" s="1"/>
  <c r="BT69" i="1"/>
  <c r="BT70" i="1" s="1"/>
  <c r="BV69" i="1"/>
  <c r="BV70" i="1" s="1"/>
  <c r="BW69" i="1"/>
  <c r="BX69" i="1"/>
  <c r="BX70" i="1" s="1"/>
  <c r="BY69" i="1"/>
  <c r="BZ69" i="1"/>
  <c r="CB69" i="1"/>
  <c r="CC69" i="1"/>
  <c r="CC70" i="1" s="1"/>
  <c r="CD69" i="1"/>
  <c r="CE69" i="1"/>
  <c r="CF69" i="1"/>
  <c r="CH69" i="1"/>
  <c r="CI69" i="1"/>
  <c r="CJ69" i="1"/>
  <c r="CK69" i="1"/>
  <c r="CL69" i="1"/>
  <c r="CN69" i="1"/>
  <c r="CR69" i="1"/>
  <c r="BA70" i="1"/>
  <c r="BG70" i="1"/>
  <c r="BK70" i="1"/>
  <c r="BM70" i="1"/>
  <c r="BP70" i="1"/>
  <c r="BW70" i="1"/>
  <c r="BY70" i="1"/>
  <c r="CE70" i="1"/>
  <c r="CK70" i="1"/>
  <c r="CL70" i="1"/>
  <c r="CS4" i="1"/>
  <c r="CT4" i="1"/>
  <c r="CS5" i="1"/>
  <c r="CT5" i="1"/>
  <c r="CS6" i="1"/>
  <c r="CT6" i="1"/>
  <c r="CT3" i="1"/>
  <c r="CS3" i="1"/>
  <c r="CM4" i="1"/>
  <c r="CN4" i="1"/>
  <c r="CM5" i="1"/>
  <c r="CN5" i="1"/>
  <c r="CM6" i="1"/>
  <c r="CN6" i="1"/>
  <c r="CN3" i="1"/>
  <c r="CM3" i="1"/>
  <c r="CG4" i="1"/>
  <c r="CH4" i="1"/>
  <c r="CG5" i="1"/>
  <c r="CH5" i="1"/>
  <c r="CG6" i="1"/>
  <c r="CH6" i="1"/>
  <c r="CH3" i="1"/>
  <c r="CG3" i="1"/>
  <c r="CA4" i="1"/>
  <c r="CB4" i="1"/>
  <c r="CA5" i="1"/>
  <c r="CB5" i="1"/>
  <c r="CA6" i="1"/>
  <c r="CB6" i="1"/>
  <c r="CB3" i="1"/>
  <c r="CA3" i="1"/>
  <c r="BU4" i="1"/>
  <c r="BV4" i="1"/>
  <c r="BU5" i="1"/>
  <c r="BV5" i="1"/>
  <c r="BU6" i="1"/>
  <c r="BV6" i="1"/>
  <c r="BV3" i="1"/>
  <c r="BU3" i="1"/>
  <c r="BP3" i="1"/>
  <c r="BO3" i="1"/>
  <c r="BO4" i="1"/>
  <c r="BP4" i="1"/>
  <c r="BO5" i="1"/>
  <c r="BP5" i="1"/>
  <c r="BO6" i="1"/>
  <c r="BP6" i="1"/>
  <c r="BC3" i="1"/>
  <c r="BI4" i="1"/>
  <c r="BJ4" i="1"/>
  <c r="BI5" i="1"/>
  <c r="BJ5" i="1"/>
  <c r="BI6" i="1"/>
  <c r="BJ6" i="1"/>
  <c r="BJ3" i="1"/>
  <c r="BI3" i="1"/>
  <c r="BD6" i="1"/>
  <c r="BD5" i="1"/>
  <c r="BD4" i="1"/>
  <c r="BD3" i="1"/>
  <c r="BC6" i="1"/>
  <c r="BC5" i="1"/>
  <c r="BC4" i="1"/>
  <c r="AX6" i="1"/>
  <c r="AX5" i="1"/>
  <c r="AX4" i="1"/>
  <c r="AX3" i="1"/>
  <c r="AW6" i="1"/>
  <c r="AW5" i="1"/>
  <c r="AW4" i="1"/>
  <c r="AW3" i="1"/>
  <c r="CQ69" i="1" l="1"/>
  <c r="CQ70" i="1" s="1"/>
  <c r="CU69" i="1"/>
  <c r="CP69" i="1"/>
  <c r="BE76" i="3"/>
  <c r="BD76" i="3"/>
  <c r="BD77" i="3" s="1"/>
  <c r="BG76" i="3"/>
  <c r="BG77" i="3" s="1"/>
  <c r="BF76" i="3"/>
  <c r="CT23" i="3"/>
  <c r="BD12" i="3"/>
  <c r="BF77" i="3"/>
  <c r="CC57" i="3"/>
  <c r="CC59" i="3" s="1"/>
  <c r="BE10" i="3"/>
  <c r="CV62" i="3"/>
  <c r="CV64" i="3" s="1"/>
  <c r="L48" i="3"/>
  <c r="AA55" i="3"/>
  <c r="R48" i="3"/>
  <c r="CV59" i="1"/>
  <c r="BD70" i="1"/>
  <c r="CR64" i="1"/>
  <c r="CR70" i="1" s="1"/>
  <c r="CF64" i="1"/>
  <c r="CH70" i="1"/>
  <c r="CV64" i="1"/>
  <c r="CJ64" i="1"/>
  <c r="CJ70" i="1" s="1"/>
  <c r="I70" i="3"/>
  <c r="CC70" i="3"/>
  <c r="CT47" i="3"/>
  <c r="CH47" i="3"/>
  <c r="BV47" i="3"/>
  <c r="BJ47" i="3"/>
  <c r="CT43" i="3"/>
  <c r="CH43" i="3"/>
  <c r="CT21" i="3"/>
  <c r="CT67" i="3" s="1"/>
  <c r="CT69" i="3" s="1"/>
  <c r="CU67" i="3"/>
  <c r="CU69" i="3" s="1"/>
  <c r="BV21" i="3"/>
  <c r="BV67" i="3" s="1"/>
  <c r="BV69" i="3" s="1"/>
  <c r="BW67" i="3"/>
  <c r="BW69" i="3" s="1"/>
  <c r="CH14" i="3"/>
  <c r="CH62" i="3" s="1"/>
  <c r="CH64" i="3" s="1"/>
  <c r="CI62" i="3"/>
  <c r="CI64" i="3" s="1"/>
  <c r="BJ14" i="3"/>
  <c r="BJ62" i="3" s="1"/>
  <c r="BJ64" i="3" s="1"/>
  <c r="BK62" i="3"/>
  <c r="BK64" i="3" s="1"/>
  <c r="CP62" i="3"/>
  <c r="CP64" i="3" s="1"/>
  <c r="BR62" i="3"/>
  <c r="BR64" i="3" s="1"/>
  <c r="BE52" i="3"/>
  <c r="BE54" i="3" s="1"/>
  <c r="BE70" i="3" s="1"/>
  <c r="BE71" i="3" s="1"/>
  <c r="BX62" i="3"/>
  <c r="BX64" i="3" s="1"/>
  <c r="AZ62" i="3"/>
  <c r="AZ64" i="3" s="1"/>
  <c r="CI52" i="3"/>
  <c r="CI54" i="3" s="1"/>
  <c r="BW52" i="3"/>
  <c r="BW54" i="3" s="1"/>
  <c r="BQ62" i="3"/>
  <c r="BQ64" i="3" s="1"/>
  <c r="AY57" i="3"/>
  <c r="AY59" i="3" s="1"/>
  <c r="BV43" i="3"/>
  <c r="BJ43" i="3"/>
  <c r="CH21" i="3"/>
  <c r="CH67" i="3" s="1"/>
  <c r="CH69" i="3" s="1"/>
  <c r="CI67" i="3"/>
  <c r="CI69" i="3" s="1"/>
  <c r="BJ21" i="3"/>
  <c r="BJ67" i="3" s="1"/>
  <c r="BJ69" i="3" s="1"/>
  <c r="BK67" i="3"/>
  <c r="BK69" i="3" s="1"/>
  <c r="CT14" i="3"/>
  <c r="CT62" i="3" s="1"/>
  <c r="CT64" i="3" s="1"/>
  <c r="CU62" i="3"/>
  <c r="CU64" i="3" s="1"/>
  <c r="BV14" i="3"/>
  <c r="BV62" i="3" s="1"/>
  <c r="BV64" i="3" s="1"/>
  <c r="BW62" i="3"/>
  <c r="BW64" i="3" s="1"/>
  <c r="AY62" i="3"/>
  <c r="AY64" i="3" s="1"/>
  <c r="CD62" i="3"/>
  <c r="CD64" i="3" s="1"/>
  <c r="BF62" i="3"/>
  <c r="BF64" i="3" s="1"/>
  <c r="CT13" i="3"/>
  <c r="CH13" i="3"/>
  <c r="BV13" i="3"/>
  <c r="BJ13" i="3"/>
  <c r="CH12" i="3"/>
  <c r="BV12" i="3"/>
  <c r="BF52" i="3"/>
  <c r="BF54" i="3" s="1"/>
  <c r="CJ62" i="3"/>
  <c r="CJ64" i="3" s="1"/>
  <c r="BL62" i="3"/>
  <c r="BL64" i="3" s="1"/>
  <c r="CP57" i="3"/>
  <c r="CP59" i="3" s="1"/>
  <c r="CU57" i="3"/>
  <c r="CU59" i="3" s="1"/>
  <c r="CI57" i="3"/>
  <c r="CI59" i="3" s="1"/>
  <c r="BX57" i="3"/>
  <c r="BX59" i="3" s="1"/>
  <c r="BK57" i="3"/>
  <c r="BK59" i="3" s="1"/>
  <c r="AY52" i="3"/>
  <c r="AY54" i="3" s="1"/>
  <c r="CI48" i="3"/>
  <c r="AY48" i="3"/>
  <c r="BE77" i="3"/>
  <c r="CT46" i="3"/>
  <c r="CH46" i="3"/>
  <c r="BV46" i="3"/>
  <c r="BJ46" i="3"/>
  <c r="CX46" i="3"/>
  <c r="AX46" i="3"/>
  <c r="CT44" i="3"/>
  <c r="CH44" i="3"/>
  <c r="BV44" i="3"/>
  <c r="BJ44" i="3"/>
  <c r="CX44" i="3"/>
  <c r="AX44" i="3"/>
  <c r="CT42" i="3"/>
  <c r="CH42" i="3"/>
  <c r="BV42" i="3"/>
  <c r="BJ42" i="3"/>
  <c r="CX42" i="3"/>
  <c r="AX42" i="3"/>
  <c r="CY47" i="3"/>
  <c r="CT45" i="3"/>
  <c r="CH45" i="3"/>
  <c r="BV45" i="3"/>
  <c r="BJ45" i="3"/>
  <c r="CX45" i="3"/>
  <c r="AX45" i="3"/>
  <c r="CY43" i="3"/>
  <c r="CY40" i="3"/>
  <c r="CT41" i="3"/>
  <c r="BV41" i="3"/>
  <c r="CX41" i="3"/>
  <c r="AX41" i="3"/>
  <c r="CH40" i="3"/>
  <c r="BJ40" i="3"/>
  <c r="CT39" i="3"/>
  <c r="BV39" i="3"/>
  <c r="CX39" i="3"/>
  <c r="AX39" i="3"/>
  <c r="CH38" i="3"/>
  <c r="BV38" i="3"/>
  <c r="BJ38" i="3"/>
  <c r="CX38" i="3"/>
  <c r="AX38" i="3"/>
  <c r="CX36" i="3"/>
  <c r="AX36" i="3"/>
  <c r="CX34" i="3"/>
  <c r="AX34" i="3"/>
  <c r="CX32" i="3"/>
  <c r="AX32" i="3"/>
  <c r="CX30" i="3"/>
  <c r="AX30" i="3"/>
  <c r="CX28" i="3"/>
  <c r="AX28" i="3"/>
  <c r="CX26" i="3"/>
  <c r="AX26" i="3"/>
  <c r="CY37" i="3"/>
  <c r="CY35" i="3"/>
  <c r="CY33" i="3"/>
  <c r="CY31" i="3"/>
  <c r="CY29" i="3"/>
  <c r="CY27" i="3"/>
  <c r="CY25" i="3"/>
  <c r="CT24" i="3"/>
  <c r="CH24" i="3"/>
  <c r="BV24" i="3"/>
  <c r="CX23" i="3"/>
  <c r="AX23" i="3"/>
  <c r="CX21" i="3"/>
  <c r="CX67" i="3" s="1"/>
  <c r="CX69" i="3" s="1"/>
  <c r="AX21" i="3"/>
  <c r="AX67" i="3" s="1"/>
  <c r="AX69" i="3" s="1"/>
  <c r="CX19" i="3"/>
  <c r="AX19" i="3"/>
  <c r="CX17" i="3"/>
  <c r="AX17" i="3"/>
  <c r="CX15" i="3"/>
  <c r="AX15" i="3"/>
  <c r="CC48" i="3"/>
  <c r="CB10" i="3"/>
  <c r="BE48" i="3"/>
  <c r="BD10" i="3"/>
  <c r="CN13" i="3"/>
  <c r="CB13" i="3"/>
  <c r="CD11" i="3"/>
  <c r="CY23" i="3"/>
  <c r="CY21" i="3"/>
  <c r="CY67" i="3" s="1"/>
  <c r="CY69" i="3" s="1"/>
  <c r="CY19" i="3"/>
  <c r="CY17" i="3"/>
  <c r="CY15" i="3"/>
  <c r="CO10" i="3"/>
  <c r="CO52" i="3" s="1"/>
  <c r="CO54" i="3" s="1"/>
  <c r="CO70" i="3" s="1"/>
  <c r="BQ10" i="3"/>
  <c r="BQ52" i="3" s="1"/>
  <c r="BQ54" i="3" s="1"/>
  <c r="BQ70" i="3" s="1"/>
  <c r="M48" i="3"/>
  <c r="O10" i="3"/>
  <c r="O48" i="3" s="1"/>
  <c r="CN14" i="3"/>
  <c r="CN16" i="3"/>
  <c r="CN18" i="3"/>
  <c r="CN20" i="3"/>
  <c r="CN22" i="3"/>
  <c r="CN25" i="3"/>
  <c r="CN27" i="3"/>
  <c r="CN29" i="3"/>
  <c r="CN31" i="3"/>
  <c r="CN33" i="3"/>
  <c r="CN35" i="3"/>
  <c r="CN37" i="3"/>
  <c r="CN39" i="3"/>
  <c r="CN41" i="3"/>
  <c r="CN45" i="3"/>
  <c r="CN42" i="3"/>
  <c r="CN46" i="3"/>
  <c r="CB14" i="3"/>
  <c r="CB16" i="3"/>
  <c r="CB18" i="3"/>
  <c r="CB20" i="3"/>
  <c r="CB22" i="3"/>
  <c r="CB25" i="3"/>
  <c r="CB27" i="3"/>
  <c r="CB29" i="3"/>
  <c r="CB31" i="3"/>
  <c r="CB33" i="3"/>
  <c r="CB35" i="3"/>
  <c r="CB37" i="3"/>
  <c r="CB39" i="3"/>
  <c r="CB41" i="3"/>
  <c r="CB45" i="3"/>
  <c r="CB42" i="3"/>
  <c r="CB46" i="3"/>
  <c r="BP15" i="3"/>
  <c r="BP17" i="3"/>
  <c r="BP19" i="3"/>
  <c r="BP21" i="3"/>
  <c r="BP67" i="3" s="1"/>
  <c r="BP69" i="3" s="1"/>
  <c r="BP23" i="3"/>
  <c r="BP25" i="3"/>
  <c r="BP27" i="3"/>
  <c r="BP29" i="3"/>
  <c r="BP31" i="3"/>
  <c r="BP33" i="3"/>
  <c r="BP35" i="3"/>
  <c r="BP37" i="3"/>
  <c r="BP39" i="3"/>
  <c r="BP41" i="3"/>
  <c r="BP45" i="3"/>
  <c r="BP42" i="3"/>
  <c r="BP46" i="3"/>
  <c r="BD14" i="3"/>
  <c r="BD16" i="3"/>
  <c r="BD18" i="3"/>
  <c r="BD20" i="3"/>
  <c r="BD22" i="3"/>
  <c r="BD24" i="3"/>
  <c r="BD26" i="3"/>
  <c r="BD28" i="3"/>
  <c r="BD30" i="3"/>
  <c r="BD32" i="3"/>
  <c r="BD34" i="3"/>
  <c r="BD36" i="3"/>
  <c r="BD38" i="3"/>
  <c r="BD40" i="3"/>
  <c r="BD43" i="3"/>
  <c r="BD47" i="3"/>
  <c r="BD44" i="3"/>
  <c r="BR13" i="3"/>
  <c r="BP13" i="3" s="1"/>
  <c r="BF13" i="3"/>
  <c r="CU12" i="3"/>
  <c r="CT12" i="3" s="1"/>
  <c r="CP12" i="3"/>
  <c r="CP48" i="3" s="1"/>
  <c r="CD12" i="3"/>
  <c r="CB12" i="3" s="1"/>
  <c r="BR12" i="3"/>
  <c r="BP12" i="3" s="1"/>
  <c r="AZ12" i="3"/>
  <c r="CJ11" i="3"/>
  <c r="BL11" i="3"/>
  <c r="CV10" i="3"/>
  <c r="BX10" i="3"/>
  <c r="AZ10" i="3"/>
  <c r="AB48" i="3"/>
  <c r="BK12" i="3"/>
  <c r="BJ12" i="3" s="1"/>
  <c r="CV11" i="3"/>
  <c r="BW11" i="3"/>
  <c r="AZ11" i="3"/>
  <c r="AZ57" i="3" s="1"/>
  <c r="AZ59" i="3" s="1"/>
  <c r="CJ10" i="3"/>
  <c r="BL10" i="3"/>
  <c r="CY46" i="3"/>
  <c r="CY44" i="3"/>
  <c r="CY42" i="3"/>
  <c r="CX47" i="3"/>
  <c r="AX47" i="3"/>
  <c r="CY45" i="3"/>
  <c r="CX43" i="3"/>
  <c r="AX43" i="3"/>
  <c r="CY41" i="3"/>
  <c r="CY39" i="3"/>
  <c r="CH41" i="3"/>
  <c r="BJ41" i="3"/>
  <c r="CT40" i="3"/>
  <c r="BV40" i="3"/>
  <c r="CX40" i="3"/>
  <c r="AX40" i="3"/>
  <c r="CH39" i="3"/>
  <c r="BJ39" i="3"/>
  <c r="CT38" i="3"/>
  <c r="CY38" i="3"/>
  <c r="CX37" i="3"/>
  <c r="AX37" i="3"/>
  <c r="CX35" i="3"/>
  <c r="AX35" i="3"/>
  <c r="CX33" i="3"/>
  <c r="AX33" i="3"/>
  <c r="CX31" i="3"/>
  <c r="AX31" i="3"/>
  <c r="CX29" i="3"/>
  <c r="AX29" i="3"/>
  <c r="CX27" i="3"/>
  <c r="AX27" i="3"/>
  <c r="CX25" i="3"/>
  <c r="AX25" i="3"/>
  <c r="CY36" i="3"/>
  <c r="CY34" i="3"/>
  <c r="CY32" i="3"/>
  <c r="CY30" i="3"/>
  <c r="CY28" i="3"/>
  <c r="CY26" i="3"/>
  <c r="CX24" i="3"/>
  <c r="AX24" i="3"/>
  <c r="CX22" i="3"/>
  <c r="AX22" i="3"/>
  <c r="CX20" i="3"/>
  <c r="AX20" i="3"/>
  <c r="CX18" i="3"/>
  <c r="AX18" i="3"/>
  <c r="CX16" i="3"/>
  <c r="AX16" i="3"/>
  <c r="CX14" i="3"/>
  <c r="CX62" i="3" s="1"/>
  <c r="CX64" i="3" s="1"/>
  <c r="AX14" i="3"/>
  <c r="CN11" i="3"/>
  <c r="BP11" i="3"/>
  <c r="CX13" i="3"/>
  <c r="AX13" i="3"/>
  <c r="BF11" i="3"/>
  <c r="CY24" i="3"/>
  <c r="CY22" i="3"/>
  <c r="CY20" i="3"/>
  <c r="CY18" i="3"/>
  <c r="CY16" i="3"/>
  <c r="CY14" i="3"/>
  <c r="CY62" i="3" s="1"/>
  <c r="CY64" i="3" s="1"/>
  <c r="CN24" i="3"/>
  <c r="CN15" i="3"/>
  <c r="CN17" i="3"/>
  <c r="CN19" i="3"/>
  <c r="CN21" i="3"/>
  <c r="CN67" i="3" s="1"/>
  <c r="CN69" i="3" s="1"/>
  <c r="CN23" i="3"/>
  <c r="CN26" i="3"/>
  <c r="CN28" i="3"/>
  <c r="CN30" i="3"/>
  <c r="CN32" i="3"/>
  <c r="CN34" i="3"/>
  <c r="CN36" i="3"/>
  <c r="CN38" i="3"/>
  <c r="CN40" i="3"/>
  <c r="CN43" i="3"/>
  <c r="CN47" i="3"/>
  <c r="CN44" i="3"/>
  <c r="CB24" i="3"/>
  <c r="CB15" i="3"/>
  <c r="CB17" i="3"/>
  <c r="CB19" i="3"/>
  <c r="CB21" i="3"/>
  <c r="CB67" i="3" s="1"/>
  <c r="CB69" i="3" s="1"/>
  <c r="CB23" i="3"/>
  <c r="CB26" i="3"/>
  <c r="CB28" i="3"/>
  <c r="CB30" i="3"/>
  <c r="CB32" i="3"/>
  <c r="CB34" i="3"/>
  <c r="CB36" i="3"/>
  <c r="CB38" i="3"/>
  <c r="CB40" i="3"/>
  <c r="CB43" i="3"/>
  <c r="CB47" i="3"/>
  <c r="CB44" i="3"/>
  <c r="BP14" i="3"/>
  <c r="BP62" i="3" s="1"/>
  <c r="BP64" i="3" s="1"/>
  <c r="BP16" i="3"/>
  <c r="BP18" i="3"/>
  <c r="BP20" i="3"/>
  <c r="BP22" i="3"/>
  <c r="BP24" i="3"/>
  <c r="BP26" i="3"/>
  <c r="BP28" i="3"/>
  <c r="BP30" i="3"/>
  <c r="BP32" i="3"/>
  <c r="BP34" i="3"/>
  <c r="BP36" i="3"/>
  <c r="BP38" i="3"/>
  <c r="BP40" i="3"/>
  <c r="BP43" i="3"/>
  <c r="BP47" i="3"/>
  <c r="BP44" i="3"/>
  <c r="BD15" i="3"/>
  <c r="BD17" i="3"/>
  <c r="BD19" i="3"/>
  <c r="BD21" i="3"/>
  <c r="BD67" i="3" s="1"/>
  <c r="BD23" i="3"/>
  <c r="BD25" i="3"/>
  <c r="BD27" i="3"/>
  <c r="BD29" i="3"/>
  <c r="BD31" i="3"/>
  <c r="BD33" i="3"/>
  <c r="BD35" i="3"/>
  <c r="BD37" i="3"/>
  <c r="BD39" i="3"/>
  <c r="BD41" i="3"/>
  <c r="BD45" i="3"/>
  <c r="BD42" i="3"/>
  <c r="BD46" i="3"/>
  <c r="AB55" i="3"/>
  <c r="BL70" i="1"/>
  <c r="BJ70" i="1"/>
  <c r="BR70" i="1"/>
  <c r="BQ70" i="1"/>
  <c r="CD64" i="1"/>
  <c r="CB64" i="1"/>
  <c r="CB70" i="1" s="1"/>
  <c r="CI64" i="1"/>
  <c r="CP64" i="1"/>
  <c r="CP70" i="1" s="1"/>
  <c r="CN64" i="1"/>
  <c r="CV69" i="1"/>
  <c r="CV70" i="1" s="1"/>
  <c r="CT69" i="1"/>
  <c r="CU64" i="1"/>
  <c r="CT70" i="1"/>
  <c r="CN70" i="1"/>
  <c r="CI70" i="1"/>
  <c r="CF70" i="1"/>
  <c r="CD70" i="1"/>
  <c r="CU70" i="1"/>
  <c r="BZ64" i="1"/>
  <c r="BZ70" i="1" s="1"/>
  <c r="AU16" i="1"/>
  <c r="AU17" i="1"/>
  <c r="AU18" i="1"/>
  <c r="AU19" i="1"/>
  <c r="AU20" i="1"/>
  <c r="AU21" i="1"/>
  <c r="AU22" i="1"/>
  <c r="AU23" i="1"/>
  <c r="AU24" i="1"/>
  <c r="AU25" i="1"/>
  <c r="AU26" i="1"/>
  <c r="AU27" i="1"/>
  <c r="AU28" i="1"/>
  <c r="AU29" i="1"/>
  <c r="AU30" i="1"/>
  <c r="AU31" i="1"/>
  <c r="AU32" i="1"/>
  <c r="AU33" i="1"/>
  <c r="AU34" i="1"/>
  <c r="AU35" i="1"/>
  <c r="AU36" i="1"/>
  <c r="AU37" i="1"/>
  <c r="AU38" i="1"/>
  <c r="AU39" i="1"/>
  <c r="AU40" i="1"/>
  <c r="AU41" i="1"/>
  <c r="AU42" i="1"/>
  <c r="AU43" i="1"/>
  <c r="AU44" i="1"/>
  <c r="AU45" i="1"/>
  <c r="AU46" i="1"/>
  <c r="AU47" i="1"/>
  <c r="AU15" i="1"/>
  <c r="AU14" i="1"/>
  <c r="AU13" i="1"/>
  <c r="AU11" i="1"/>
  <c r="AU12" i="1"/>
  <c r="AU10" i="1"/>
  <c r="AT48" i="1"/>
  <c r="AS48" i="1"/>
  <c r="AQ48" i="1"/>
  <c r="AO48" i="1"/>
  <c r="AM48" i="1"/>
  <c r="AL48" i="1"/>
  <c r="AK48" i="1"/>
  <c r="AJ48" i="1"/>
  <c r="AH48" i="1"/>
  <c r="AG48" i="1"/>
  <c r="AF48" i="1"/>
  <c r="AX62" i="3" l="1"/>
  <c r="AX64" i="3" s="1"/>
  <c r="AY70" i="3"/>
  <c r="CN57" i="3"/>
  <c r="CN59" i="3" s="1"/>
  <c r="AZ52" i="3"/>
  <c r="AZ54" i="3" s="1"/>
  <c r="AZ70" i="3" s="1"/>
  <c r="CY13" i="3"/>
  <c r="BF48" i="3"/>
  <c r="BF57" i="3"/>
  <c r="BF59" i="3" s="1"/>
  <c r="BL48" i="3"/>
  <c r="BL52" i="3"/>
  <c r="BL54" i="3" s="1"/>
  <c r="CT11" i="3"/>
  <c r="CT57" i="3" s="1"/>
  <c r="CT59" i="3" s="1"/>
  <c r="CV57" i="3"/>
  <c r="CV59" i="3" s="1"/>
  <c r="BX48" i="3"/>
  <c r="BX52" i="3"/>
  <c r="BX54" i="3" s="1"/>
  <c r="BX70" i="3" s="1"/>
  <c r="BJ11" i="3"/>
  <c r="BJ57" i="3" s="1"/>
  <c r="BJ59" i="3" s="1"/>
  <c r="BL57" i="3"/>
  <c r="BL59" i="3" s="1"/>
  <c r="CY12" i="3"/>
  <c r="CN62" i="3"/>
  <c r="CN64" i="3" s="1"/>
  <c r="CB11" i="3"/>
  <c r="CB57" i="3" s="1"/>
  <c r="CB59" i="3" s="1"/>
  <c r="CD57" i="3"/>
  <c r="CD59" i="3" s="1"/>
  <c r="BD52" i="3"/>
  <c r="BD54" i="3" s="1"/>
  <c r="CB52" i="3"/>
  <c r="CB54" i="3" s="1"/>
  <c r="BF70" i="3"/>
  <c r="BF71" i="3" s="1"/>
  <c r="BF78" i="3" s="1"/>
  <c r="CP52" i="3"/>
  <c r="CP54" i="3" s="1"/>
  <c r="CP70" i="3" s="1"/>
  <c r="CI70" i="3"/>
  <c r="BR57" i="3"/>
  <c r="BR59" i="3" s="1"/>
  <c r="BD69" i="3"/>
  <c r="BP57" i="3"/>
  <c r="BP59" i="3" s="1"/>
  <c r="CJ48" i="3"/>
  <c r="CJ52" i="3"/>
  <c r="CJ54" i="3" s="1"/>
  <c r="BV11" i="3"/>
  <c r="BV57" i="3" s="1"/>
  <c r="BV59" i="3" s="1"/>
  <c r="BW57" i="3"/>
  <c r="BW59" i="3" s="1"/>
  <c r="BW70" i="3" s="1"/>
  <c r="CT10" i="3"/>
  <c r="CV52" i="3"/>
  <c r="CV54" i="3" s="1"/>
  <c r="CV70" i="3" s="1"/>
  <c r="CH11" i="3"/>
  <c r="CH57" i="3" s="1"/>
  <c r="CH59" i="3" s="1"/>
  <c r="CJ57" i="3"/>
  <c r="CJ59" i="3" s="1"/>
  <c r="BD62" i="3"/>
  <c r="BD64" i="3" s="1"/>
  <c r="CB62" i="3"/>
  <c r="CB64" i="3" s="1"/>
  <c r="BR52" i="3"/>
  <c r="BR54" i="3" s="1"/>
  <c r="BK52" i="3"/>
  <c r="BK54" i="3" s="1"/>
  <c r="BK70" i="3" s="1"/>
  <c r="CU52" i="3"/>
  <c r="CU54" i="3" s="1"/>
  <c r="CU70" i="3" s="1"/>
  <c r="CD52" i="3"/>
  <c r="CD54" i="3" s="1"/>
  <c r="CD70" i="3" s="1"/>
  <c r="CZ13" i="3"/>
  <c r="CW13" i="3"/>
  <c r="CZ16" i="3"/>
  <c r="CW16" i="3"/>
  <c r="CZ22" i="3"/>
  <c r="CW22" i="3"/>
  <c r="CW27" i="3"/>
  <c r="CZ27" i="3"/>
  <c r="CW31" i="3"/>
  <c r="CZ31" i="3"/>
  <c r="CW33" i="3"/>
  <c r="CZ33" i="3"/>
  <c r="CW35" i="3"/>
  <c r="CZ35" i="3"/>
  <c r="CW40" i="3"/>
  <c r="CZ40" i="3"/>
  <c r="CW43" i="3"/>
  <c r="CZ43" i="3"/>
  <c r="CY11" i="3"/>
  <c r="CY57" i="3" s="1"/>
  <c r="CY59" i="3" s="1"/>
  <c r="AE49" i="3"/>
  <c r="AB49" i="3"/>
  <c r="AE50" i="3" s="1"/>
  <c r="BQ48" i="3"/>
  <c r="BP10" i="3"/>
  <c r="CZ15" i="3"/>
  <c r="CW15" i="3"/>
  <c r="CZ17" i="3"/>
  <c r="CW17" i="3"/>
  <c r="CZ19" i="3"/>
  <c r="CW19" i="3"/>
  <c r="CZ21" i="3"/>
  <c r="CZ67" i="3" s="1"/>
  <c r="CZ69" i="3" s="1"/>
  <c r="CW21" i="3"/>
  <c r="CW67" i="3" s="1"/>
  <c r="CW69" i="3" s="1"/>
  <c r="CZ23" i="3"/>
  <c r="CW23" i="3"/>
  <c r="CW26" i="3"/>
  <c r="CZ26" i="3"/>
  <c r="CW28" i="3"/>
  <c r="CZ28" i="3"/>
  <c r="CW30" i="3"/>
  <c r="CZ30" i="3"/>
  <c r="CW32" i="3"/>
  <c r="CZ32" i="3"/>
  <c r="CW34" i="3"/>
  <c r="CZ34" i="3"/>
  <c r="CW36" i="3"/>
  <c r="CZ36" i="3"/>
  <c r="CW38" i="3"/>
  <c r="CZ38" i="3"/>
  <c r="CW42" i="3"/>
  <c r="CZ42" i="3"/>
  <c r="CW44" i="3"/>
  <c r="CZ44" i="3"/>
  <c r="CW46" i="3"/>
  <c r="CZ46" i="3"/>
  <c r="CX12" i="3"/>
  <c r="CX10" i="3"/>
  <c r="CN12" i="3"/>
  <c r="BR48" i="3"/>
  <c r="BD11" i="3"/>
  <c r="BD48" i="3" s="1"/>
  <c r="AX11" i="3"/>
  <c r="AX57" i="3" s="1"/>
  <c r="AX59" i="3" s="1"/>
  <c r="BD13" i="3"/>
  <c r="BK48" i="3"/>
  <c r="BV10" i="3"/>
  <c r="CH10" i="3"/>
  <c r="CZ14" i="3"/>
  <c r="CZ62" i="3" s="1"/>
  <c r="CZ64" i="3" s="1"/>
  <c r="CW14" i="3"/>
  <c r="CW62" i="3" s="1"/>
  <c r="CW64" i="3" s="1"/>
  <c r="CZ18" i="3"/>
  <c r="CW18" i="3"/>
  <c r="CZ20" i="3"/>
  <c r="CW20" i="3"/>
  <c r="CW24" i="3"/>
  <c r="CZ24" i="3"/>
  <c r="CW25" i="3"/>
  <c r="CZ25" i="3"/>
  <c r="CW29" i="3"/>
  <c r="CZ29" i="3"/>
  <c r="CW37" i="3"/>
  <c r="CZ37" i="3"/>
  <c r="CW47" i="3"/>
  <c r="CZ47" i="3"/>
  <c r="AZ48" i="3"/>
  <c r="CY10" i="3"/>
  <c r="CV48" i="3"/>
  <c r="Q10" i="3"/>
  <c r="Q48" i="3" s="1"/>
  <c r="CO48" i="3"/>
  <c r="CN10" i="3"/>
  <c r="CD48" i="3"/>
  <c r="CB48" i="3"/>
  <c r="CW39" i="3"/>
  <c r="CZ39" i="3"/>
  <c r="CW41" i="3"/>
  <c r="CZ41" i="3"/>
  <c r="CW45" i="3"/>
  <c r="CZ45" i="3"/>
  <c r="AX12" i="3"/>
  <c r="AX10" i="3"/>
  <c r="CX11" i="3"/>
  <c r="CX57" i="3" s="1"/>
  <c r="CX59" i="3" s="1"/>
  <c r="BJ10" i="3"/>
  <c r="BW48" i="3"/>
  <c r="CU48" i="3"/>
  <c r="AZ18" i="1"/>
  <c r="AZ10" i="1"/>
  <c r="CY10" i="1" s="1"/>
  <c r="AZ45" i="1"/>
  <c r="AZ44" i="1"/>
  <c r="AZ41" i="1"/>
  <c r="AZ40" i="1"/>
  <c r="AZ37" i="1"/>
  <c r="AZ36" i="1"/>
  <c r="AZ33" i="1"/>
  <c r="AZ32" i="1"/>
  <c r="AZ29" i="1"/>
  <c r="AZ28" i="1"/>
  <c r="AZ25" i="1"/>
  <c r="AZ24" i="1"/>
  <c r="AZ21" i="1"/>
  <c r="AZ20" i="1"/>
  <c r="AZ17" i="1"/>
  <c r="AZ16" i="1"/>
  <c r="AY11" i="1"/>
  <c r="CX11" i="1" s="1"/>
  <c r="AY12" i="1"/>
  <c r="CX12" i="1" s="1"/>
  <c r="AY13" i="1"/>
  <c r="CX13" i="1" s="1"/>
  <c r="AY14" i="1"/>
  <c r="AY15" i="1"/>
  <c r="AZ47" i="1"/>
  <c r="AZ46" i="1"/>
  <c r="AZ43" i="1"/>
  <c r="AZ42" i="1"/>
  <c r="AZ39" i="1"/>
  <c r="AZ38" i="1"/>
  <c r="AZ35" i="1"/>
  <c r="AZ34" i="1"/>
  <c r="AZ31" i="1"/>
  <c r="AZ30" i="1"/>
  <c r="AZ27" i="1"/>
  <c r="AZ26" i="1"/>
  <c r="AZ23" i="1"/>
  <c r="AZ22" i="1"/>
  <c r="AZ19" i="1"/>
  <c r="AY20" i="1"/>
  <c r="AX20" i="1" s="1"/>
  <c r="AY18" i="1"/>
  <c r="AY16" i="1"/>
  <c r="AX16" i="1" s="1"/>
  <c r="AX52" i="3" l="1"/>
  <c r="AX54" i="3" s="1"/>
  <c r="AX70" i="3" s="1"/>
  <c r="BR70" i="3"/>
  <c r="BJ48" i="3"/>
  <c r="BJ52" i="3"/>
  <c r="BJ54" i="3" s="1"/>
  <c r="BJ70" i="3" s="1"/>
  <c r="BV48" i="3"/>
  <c r="BV52" i="3"/>
  <c r="BV54" i="3" s="1"/>
  <c r="BV70" i="3" s="1"/>
  <c r="BD57" i="3"/>
  <c r="BD59" i="3" s="1"/>
  <c r="CT48" i="3"/>
  <c r="CT52" i="3"/>
  <c r="CT54" i="3" s="1"/>
  <c r="CT70" i="3" s="1"/>
  <c r="CB70" i="3"/>
  <c r="BL70" i="3"/>
  <c r="CN48" i="3"/>
  <c r="CN52" i="3"/>
  <c r="CN54" i="3" s="1"/>
  <c r="CN70" i="3" s="1"/>
  <c r="CY48" i="3"/>
  <c r="CY52" i="3"/>
  <c r="CY54" i="3" s="1"/>
  <c r="CY70" i="3" s="1"/>
  <c r="CH48" i="3"/>
  <c r="CH52" i="3"/>
  <c r="CH54" i="3" s="1"/>
  <c r="CH70" i="3" s="1"/>
  <c r="CX52" i="3"/>
  <c r="CX54" i="3" s="1"/>
  <c r="CX70" i="3" s="1"/>
  <c r="BP48" i="3"/>
  <c r="BP52" i="3"/>
  <c r="BP54" i="3" s="1"/>
  <c r="BP70" i="3" s="1"/>
  <c r="CJ70" i="3"/>
  <c r="BD70" i="3"/>
  <c r="BD71" i="3" s="1"/>
  <c r="BD78" i="3" s="1"/>
  <c r="AX48" i="3"/>
  <c r="CZ12" i="3"/>
  <c r="CW12" i="3"/>
  <c r="CW11" i="3"/>
  <c r="CW57" i="3" s="1"/>
  <c r="CW59" i="3" s="1"/>
  <c r="CZ11" i="3"/>
  <c r="CZ57" i="3" s="1"/>
  <c r="CZ59" i="3" s="1"/>
  <c r="CX48" i="3"/>
  <c r="CW10" i="3"/>
  <c r="CZ10" i="3"/>
  <c r="CZ52" i="3" s="1"/>
  <c r="CZ54" i="3" s="1"/>
  <c r="CY23" i="1"/>
  <c r="CY22" i="1"/>
  <c r="CX18" i="1"/>
  <c r="CX20" i="1"/>
  <c r="CX16" i="1"/>
  <c r="CY44" i="1"/>
  <c r="CY40" i="1"/>
  <c r="CY36" i="1"/>
  <c r="CY32" i="1"/>
  <c r="CY28" i="1"/>
  <c r="CY24" i="1"/>
  <c r="CY20" i="1"/>
  <c r="CY16" i="1"/>
  <c r="CY26" i="1"/>
  <c r="CY18" i="1"/>
  <c r="CX15" i="1"/>
  <c r="CX14" i="1"/>
  <c r="CY47" i="1"/>
  <c r="CY45" i="1"/>
  <c r="CY43" i="1"/>
  <c r="CY41" i="1"/>
  <c r="CY39" i="1"/>
  <c r="CY37" i="1"/>
  <c r="CY35" i="1"/>
  <c r="CY33" i="1"/>
  <c r="CY31" i="1"/>
  <c r="CY29" i="1"/>
  <c r="CY25" i="1"/>
  <c r="CY21" i="1"/>
  <c r="CY17" i="1"/>
  <c r="CY19" i="1"/>
  <c r="CY38" i="1"/>
  <c r="CY46" i="1"/>
  <c r="CY27" i="1"/>
  <c r="CY30" i="1"/>
  <c r="CY42" i="1"/>
  <c r="CY34" i="1"/>
  <c r="AY32" i="1"/>
  <c r="AX32" i="1" s="1"/>
  <c r="AX18" i="1"/>
  <c r="AY28" i="1"/>
  <c r="AX28" i="1" s="1"/>
  <c r="AY40" i="1"/>
  <c r="AX40" i="1" s="1"/>
  <c r="AY25" i="1"/>
  <c r="AX25" i="1" s="1"/>
  <c r="AY37" i="1"/>
  <c r="AX37" i="1" s="1"/>
  <c r="AY46" i="1"/>
  <c r="AX46" i="1" s="1"/>
  <c r="AY21" i="1"/>
  <c r="AX21" i="1" s="1"/>
  <c r="AY33" i="1"/>
  <c r="AX33" i="1" s="1"/>
  <c r="AY41" i="1"/>
  <c r="AX41" i="1" s="1"/>
  <c r="AY24" i="1"/>
  <c r="AX24" i="1" s="1"/>
  <c r="AY30" i="1"/>
  <c r="AX30" i="1" s="1"/>
  <c r="AY36" i="1"/>
  <c r="AX36" i="1" s="1"/>
  <c r="AY44" i="1"/>
  <c r="AX44" i="1" s="1"/>
  <c r="AY27" i="1"/>
  <c r="AX27" i="1" s="1"/>
  <c r="AY43" i="1"/>
  <c r="AX43" i="1" s="1"/>
  <c r="AZ13" i="1"/>
  <c r="AY22" i="1"/>
  <c r="AX22" i="1" s="1"/>
  <c r="AY38" i="1"/>
  <c r="AX38" i="1" s="1"/>
  <c r="AY17" i="1"/>
  <c r="AX17" i="1" s="1"/>
  <c r="AY29" i="1"/>
  <c r="AX29" i="1" s="1"/>
  <c r="AY45" i="1"/>
  <c r="AX45" i="1" s="1"/>
  <c r="AY19" i="1"/>
  <c r="AX19" i="1" s="1"/>
  <c r="AY35" i="1"/>
  <c r="AX35" i="1" s="1"/>
  <c r="AZ15" i="1"/>
  <c r="AX15" i="1" s="1"/>
  <c r="AY10" i="1"/>
  <c r="CX10" i="1" s="1"/>
  <c r="AY26" i="1"/>
  <c r="AX26" i="1" s="1"/>
  <c r="AY34" i="1"/>
  <c r="AX34" i="1" s="1"/>
  <c r="AY42" i="1"/>
  <c r="AX42" i="1" s="1"/>
  <c r="AY23" i="1"/>
  <c r="AX23" i="1" s="1"/>
  <c r="AY31" i="1"/>
  <c r="AX31" i="1" s="1"/>
  <c r="AY39" i="1"/>
  <c r="AX39" i="1" s="1"/>
  <c r="AY47" i="1"/>
  <c r="AX47" i="1" s="1"/>
  <c r="AZ14" i="1"/>
  <c r="AX14" i="1" s="1"/>
  <c r="AZ11" i="1"/>
  <c r="AZ12" i="1"/>
  <c r="AX13" i="1" l="1"/>
  <c r="CY13" i="1"/>
  <c r="CW13" i="1" s="1"/>
  <c r="AX12" i="1"/>
  <c r="CY12" i="1"/>
  <c r="CW12" i="1" s="1"/>
  <c r="AX11" i="1"/>
  <c r="CY11" i="1"/>
  <c r="CW11" i="1" s="1"/>
  <c r="CW10" i="1"/>
  <c r="CZ70" i="3"/>
  <c r="CW48" i="3"/>
  <c r="CW52" i="3"/>
  <c r="CW54" i="3" s="1"/>
  <c r="CW70" i="3" s="1"/>
  <c r="CZ48" i="3"/>
  <c r="CX33" i="1"/>
  <c r="CX41" i="1"/>
  <c r="CX45" i="1"/>
  <c r="CX22" i="1"/>
  <c r="CX28" i="1"/>
  <c r="CX32" i="1"/>
  <c r="CX36" i="1"/>
  <c r="CX40" i="1"/>
  <c r="CX44" i="1"/>
  <c r="CX21" i="1"/>
  <c r="CX27" i="1"/>
  <c r="CX35" i="1"/>
  <c r="CX43" i="1"/>
  <c r="CY15" i="1"/>
  <c r="CX29" i="1"/>
  <c r="CX25" i="1"/>
  <c r="CX37" i="1"/>
  <c r="CX17" i="1"/>
  <c r="CX23" i="1"/>
  <c r="CX24" i="1"/>
  <c r="CX30" i="1"/>
  <c r="CX34" i="1"/>
  <c r="CX38" i="1"/>
  <c r="CX42" i="1"/>
  <c r="CX46" i="1"/>
  <c r="CY14" i="1"/>
  <c r="CW14" i="1" s="1"/>
  <c r="CX19" i="1"/>
  <c r="CX26" i="1"/>
  <c r="CX31" i="1"/>
  <c r="CX39" i="1"/>
  <c r="CX47" i="1"/>
  <c r="U48" i="1"/>
  <c r="V48" i="1"/>
  <c r="W48" i="1"/>
  <c r="X48" i="1"/>
  <c r="Z16" i="1" l="1"/>
  <c r="Z15" i="1"/>
  <c r="Z14" i="1"/>
  <c r="Z11" i="1"/>
  <c r="Z12" i="1"/>
  <c r="Z13" i="1"/>
  <c r="Z17"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10" i="1"/>
  <c r="B48" i="1" l="1"/>
  <c r="AA20" i="1"/>
  <c r="AB20" i="1" s="1"/>
  <c r="AA21" i="1"/>
  <c r="AB21" i="1" s="1"/>
  <c r="AA22" i="1"/>
  <c r="AB22" i="1" s="1"/>
  <c r="AA23" i="1"/>
  <c r="AB23" i="1" s="1"/>
  <c r="AA24" i="1"/>
  <c r="AB24" i="1" s="1"/>
  <c r="AA25" i="1"/>
  <c r="AB25" i="1" s="1"/>
  <c r="AA26" i="1"/>
  <c r="AB26" i="1" s="1"/>
  <c r="AA27" i="1"/>
  <c r="AB27" i="1" s="1"/>
  <c r="AA28" i="1"/>
  <c r="AB28" i="1" s="1"/>
  <c r="AA29" i="1"/>
  <c r="AB29" i="1" s="1"/>
  <c r="AA30" i="1"/>
  <c r="AB30" i="1" s="1"/>
  <c r="AA31" i="1"/>
  <c r="AB31" i="1" s="1"/>
  <c r="AA32" i="1"/>
  <c r="AB32" i="1" s="1"/>
  <c r="AA33" i="1"/>
  <c r="AB33" i="1" s="1"/>
  <c r="AA34" i="1"/>
  <c r="AB34" i="1" s="1"/>
  <c r="AA35" i="1"/>
  <c r="AB35" i="1" s="1"/>
  <c r="AA36" i="1"/>
  <c r="AB36" i="1" s="1"/>
  <c r="AA37" i="1"/>
  <c r="AB37" i="1" s="1"/>
  <c r="AA38" i="1"/>
  <c r="AB38" i="1" s="1"/>
  <c r="AA39" i="1"/>
  <c r="AB39" i="1" s="1"/>
  <c r="AA40" i="1"/>
  <c r="AB40" i="1" s="1"/>
  <c r="AA41" i="1"/>
  <c r="AB41" i="1" s="1"/>
  <c r="AA42" i="1"/>
  <c r="AB42" i="1" s="1"/>
  <c r="AA43" i="1"/>
  <c r="AB43" i="1" s="1"/>
  <c r="AA44" i="1"/>
  <c r="AB44" i="1" s="1"/>
  <c r="AA45" i="1"/>
  <c r="AB45" i="1" s="1"/>
  <c r="AA46" i="1"/>
  <c r="AB46" i="1" s="1"/>
  <c r="AA47" i="1"/>
  <c r="AB47" i="1" s="1"/>
  <c r="CZ68" i="1"/>
  <c r="CY68" i="1"/>
  <c r="CX68" i="1"/>
  <c r="CW68" i="1"/>
  <c r="AZ68" i="1"/>
  <c r="AY68" i="1"/>
  <c r="AX68" i="1"/>
  <c r="AV68" i="1"/>
  <c r="AU68" i="1"/>
  <c r="I68" i="1"/>
  <c r="H68" i="1"/>
  <c r="CZ67" i="1"/>
  <c r="CY67" i="1"/>
  <c r="CX67" i="1"/>
  <c r="CW67" i="1"/>
  <c r="AZ67" i="1"/>
  <c r="AY67" i="1"/>
  <c r="AX67" i="1"/>
  <c r="AV67" i="1"/>
  <c r="AU67" i="1"/>
  <c r="I67" i="1"/>
  <c r="H67" i="1"/>
  <c r="CZ66" i="1"/>
  <c r="CY66" i="1"/>
  <c r="CX66" i="1"/>
  <c r="CW66" i="1"/>
  <c r="AZ66" i="1"/>
  <c r="AY66" i="1"/>
  <c r="AX66" i="1"/>
  <c r="AV66" i="1"/>
  <c r="AU66" i="1"/>
  <c r="I66" i="1"/>
  <c r="H66" i="1"/>
  <c r="CZ65" i="1"/>
  <c r="CY65" i="1"/>
  <c r="CX65" i="1"/>
  <c r="CW65" i="1"/>
  <c r="AZ65" i="1"/>
  <c r="AY65" i="1"/>
  <c r="AX65" i="1"/>
  <c r="AV65" i="1"/>
  <c r="AU65" i="1"/>
  <c r="I65" i="1"/>
  <c r="H65" i="1"/>
  <c r="CZ63" i="1"/>
  <c r="CY63" i="1"/>
  <c r="CX63" i="1"/>
  <c r="CW63" i="1"/>
  <c r="AZ63" i="1"/>
  <c r="AY63" i="1"/>
  <c r="AX63" i="1"/>
  <c r="AV63" i="1"/>
  <c r="AU63" i="1"/>
  <c r="I63" i="1"/>
  <c r="H63" i="1"/>
  <c r="CZ62" i="1"/>
  <c r="CY62" i="1"/>
  <c r="CX62" i="1"/>
  <c r="CW62" i="1"/>
  <c r="AZ62" i="1"/>
  <c r="AY62" i="1"/>
  <c r="AX62" i="1"/>
  <c r="AV62" i="1"/>
  <c r="AU62" i="1"/>
  <c r="I62" i="1"/>
  <c r="H62" i="1"/>
  <c r="CZ61" i="1"/>
  <c r="CY61" i="1"/>
  <c r="CX61" i="1"/>
  <c r="CW61" i="1"/>
  <c r="AZ61" i="1"/>
  <c r="AY61" i="1"/>
  <c r="AX61" i="1"/>
  <c r="AV61" i="1"/>
  <c r="AU61" i="1"/>
  <c r="I61" i="1"/>
  <c r="H61" i="1"/>
  <c r="CZ60" i="1"/>
  <c r="CY60" i="1"/>
  <c r="CX60" i="1"/>
  <c r="CW60" i="1"/>
  <c r="AZ60" i="1"/>
  <c r="AY60" i="1"/>
  <c r="AX60" i="1"/>
  <c r="AV60" i="1"/>
  <c r="AU60" i="1"/>
  <c r="I60" i="1"/>
  <c r="H60" i="1"/>
  <c r="CZ58" i="1"/>
  <c r="CY58" i="1"/>
  <c r="CX58" i="1"/>
  <c r="CW58" i="1"/>
  <c r="AZ58" i="1"/>
  <c r="AY58" i="1"/>
  <c r="AX58" i="1"/>
  <c r="AV58" i="1"/>
  <c r="AU58" i="1"/>
  <c r="I58" i="1"/>
  <c r="H58" i="1"/>
  <c r="CZ57" i="1"/>
  <c r="CY57" i="1"/>
  <c r="CX57" i="1"/>
  <c r="CW57" i="1"/>
  <c r="AZ57" i="1"/>
  <c r="AY57" i="1"/>
  <c r="AX57" i="1"/>
  <c r="AV57" i="1"/>
  <c r="AU57" i="1"/>
  <c r="I57" i="1"/>
  <c r="H57" i="1"/>
  <c r="CZ56" i="1"/>
  <c r="CY56" i="1"/>
  <c r="CX56" i="1"/>
  <c r="CW56" i="1"/>
  <c r="AZ56" i="1"/>
  <c r="AY56" i="1"/>
  <c r="AX56" i="1"/>
  <c r="AV56" i="1"/>
  <c r="AU56" i="1"/>
  <c r="I56" i="1"/>
  <c r="H56" i="1"/>
  <c r="CZ55" i="1"/>
  <c r="CY55" i="1"/>
  <c r="CX55" i="1"/>
  <c r="CW55" i="1"/>
  <c r="AZ55" i="1"/>
  <c r="AY55" i="1"/>
  <c r="AX55" i="1"/>
  <c r="AV55" i="1"/>
  <c r="AU55" i="1"/>
  <c r="Q55" i="1"/>
  <c r="G68" i="1" s="1"/>
  <c r="P55" i="1"/>
  <c r="G67" i="1" s="1"/>
  <c r="O55" i="1"/>
  <c r="G66" i="1" s="1"/>
  <c r="N55" i="1"/>
  <c r="G65" i="1" s="1"/>
  <c r="I55" i="1"/>
  <c r="H55" i="1"/>
  <c r="Q54" i="1"/>
  <c r="G63" i="1" s="1"/>
  <c r="P54" i="1"/>
  <c r="G62" i="1" s="1"/>
  <c r="O54" i="1"/>
  <c r="G61" i="1" s="1"/>
  <c r="N54" i="1"/>
  <c r="G60" i="1" s="1"/>
  <c r="CZ53" i="1"/>
  <c r="CY53" i="1"/>
  <c r="CX53" i="1"/>
  <c r="CW53" i="1"/>
  <c r="AZ53" i="1"/>
  <c r="AY53" i="1"/>
  <c r="AX53" i="1"/>
  <c r="AV53" i="1"/>
  <c r="AU53" i="1"/>
  <c r="P53" i="1"/>
  <c r="G57" i="1" s="1"/>
  <c r="I53" i="1"/>
  <c r="H53" i="1"/>
  <c r="AV52" i="1"/>
  <c r="AU52" i="1"/>
  <c r="Q52" i="1"/>
  <c r="G53" i="1" s="1"/>
  <c r="P52" i="1"/>
  <c r="G52" i="1" s="1"/>
  <c r="O52" i="1"/>
  <c r="G51" i="1" s="1"/>
  <c r="N52" i="1"/>
  <c r="G50" i="1" s="1"/>
  <c r="H52" i="1"/>
  <c r="CZ51" i="1"/>
  <c r="CY51" i="1"/>
  <c r="CX51" i="1"/>
  <c r="CW51" i="1"/>
  <c r="AZ51" i="1"/>
  <c r="AY51" i="1"/>
  <c r="AX51" i="1"/>
  <c r="AV51" i="1"/>
  <c r="AU51" i="1"/>
  <c r="I51" i="1"/>
  <c r="H51" i="1"/>
  <c r="CZ50" i="1"/>
  <c r="CY50" i="1"/>
  <c r="CX50" i="1"/>
  <c r="CW50" i="1"/>
  <c r="AZ50" i="1"/>
  <c r="AY50" i="1"/>
  <c r="AX50" i="1"/>
  <c r="AV50" i="1"/>
  <c r="AU50" i="1"/>
  <c r="I50" i="1"/>
  <c r="H50" i="1"/>
  <c r="AU48" i="1"/>
  <c r="AE48" i="1"/>
  <c r="AD48" i="1"/>
  <c r="AC48" i="1"/>
  <c r="T48" i="1"/>
  <c r="S48" i="1"/>
  <c r="K48" i="1"/>
  <c r="H48" i="1"/>
  <c r="I47" i="1"/>
  <c r="I46" i="1"/>
  <c r="CZ46" i="1" s="1"/>
  <c r="I45" i="1"/>
  <c r="CZ45" i="1" s="1"/>
  <c r="I44" i="1"/>
  <c r="I43" i="1"/>
  <c r="CZ43" i="1" s="1"/>
  <c r="I42" i="1"/>
  <c r="I41" i="1"/>
  <c r="CZ41" i="1" s="1"/>
  <c r="I40" i="1"/>
  <c r="I39" i="1"/>
  <c r="CZ39" i="1" s="1"/>
  <c r="I38" i="1"/>
  <c r="I37" i="1"/>
  <c r="CZ37" i="1" s="1"/>
  <c r="I36" i="1"/>
  <c r="I35" i="1"/>
  <c r="CZ35" i="1" s="1"/>
  <c r="I34" i="1"/>
  <c r="CZ34" i="1" s="1"/>
  <c r="I33" i="1"/>
  <c r="I32" i="1"/>
  <c r="CZ32" i="1" s="1"/>
  <c r="I31" i="1"/>
  <c r="I30" i="1"/>
  <c r="I29" i="1"/>
  <c r="I28" i="1"/>
  <c r="I27" i="1"/>
  <c r="I26" i="1"/>
  <c r="I25" i="1"/>
  <c r="I24" i="1"/>
  <c r="I23" i="1"/>
  <c r="CZ23" i="1" s="1"/>
  <c r="I22" i="1"/>
  <c r="I21" i="1"/>
  <c r="CZ21" i="1" s="1"/>
  <c r="I20" i="1"/>
  <c r="CZ20" i="1" s="1"/>
  <c r="AA19" i="1"/>
  <c r="AB19" i="1" s="1"/>
  <c r="I19" i="1"/>
  <c r="I18" i="1"/>
  <c r="AA17" i="1"/>
  <c r="AB17" i="1" s="1"/>
  <c r="I17" i="1"/>
  <c r="CZ17" i="1" s="1"/>
  <c r="I16" i="1"/>
  <c r="AA15" i="1"/>
  <c r="AB15" i="1" s="1"/>
  <c r="I15" i="1"/>
  <c r="CZ15" i="1" s="1"/>
  <c r="I14" i="1"/>
  <c r="CZ14" i="1" s="1"/>
  <c r="AA13" i="1"/>
  <c r="AB13" i="1" s="1"/>
  <c r="I13" i="1"/>
  <c r="CZ13" i="1" s="1"/>
  <c r="I12" i="1"/>
  <c r="I11" i="1"/>
  <c r="CZ11" i="1" s="1"/>
  <c r="AA10" i="1"/>
  <c r="AB10" i="1" s="1"/>
  <c r="I10" i="1"/>
  <c r="CZ10" i="1" s="1"/>
  <c r="F8" i="1"/>
  <c r="R16" i="1" l="1"/>
  <c r="CZ16" i="1"/>
  <c r="L19" i="1"/>
  <c r="M19" i="1" s="1"/>
  <c r="CZ19" i="1"/>
  <c r="R22" i="1"/>
  <c r="CZ22" i="1"/>
  <c r="R24" i="1"/>
  <c r="CZ24" i="1"/>
  <c r="R26" i="1"/>
  <c r="CZ26" i="1"/>
  <c r="L28" i="1"/>
  <c r="M28" i="1" s="1"/>
  <c r="CZ28" i="1"/>
  <c r="L30" i="1"/>
  <c r="M30" i="1" s="1"/>
  <c r="CZ30" i="1"/>
  <c r="L36" i="1"/>
  <c r="M36" i="1" s="1"/>
  <c r="CZ36" i="1"/>
  <c r="L38" i="1"/>
  <c r="M38" i="1" s="1"/>
  <c r="CZ38" i="1"/>
  <c r="L40" i="1"/>
  <c r="M40" i="1" s="1"/>
  <c r="CZ40" i="1"/>
  <c r="L42" i="1"/>
  <c r="M42" i="1" s="1"/>
  <c r="CZ42" i="1"/>
  <c r="L44" i="1"/>
  <c r="M44" i="1" s="1"/>
  <c r="CZ44" i="1"/>
  <c r="R12" i="1"/>
  <c r="CZ12" i="1"/>
  <c r="R18" i="1"/>
  <c r="CZ18" i="1"/>
  <c r="R25" i="1"/>
  <c r="CZ25" i="1"/>
  <c r="L27" i="1"/>
  <c r="M27" i="1" s="1"/>
  <c r="CZ27" i="1"/>
  <c r="L29" i="1"/>
  <c r="M29" i="1" s="1"/>
  <c r="CZ29" i="1"/>
  <c r="L31" i="1"/>
  <c r="M31" i="1" s="1"/>
  <c r="CZ31" i="1"/>
  <c r="L33" i="1"/>
  <c r="M33" i="1" s="1"/>
  <c r="CZ33" i="1"/>
  <c r="R47" i="1"/>
  <c r="CZ47" i="1"/>
  <c r="AO49" i="1"/>
  <c r="AJ49" i="1"/>
  <c r="AG49" i="1"/>
  <c r="AL49" i="1"/>
  <c r="H69" i="1"/>
  <c r="H54" i="1"/>
  <c r="H59" i="1"/>
  <c r="H64" i="1"/>
  <c r="R15" i="1"/>
  <c r="L15" i="1"/>
  <c r="M15" i="1" s="1"/>
  <c r="O15" i="1" s="1"/>
  <c r="Q15" i="1" s="1"/>
  <c r="R21" i="1"/>
  <c r="L21" i="1"/>
  <c r="M21" i="1" s="1"/>
  <c r="O21" i="1" s="1"/>
  <c r="Q21" i="1" s="1"/>
  <c r="R11" i="1"/>
  <c r="L11" i="1"/>
  <c r="M11" i="1" s="1"/>
  <c r="O11" i="1" s="1"/>
  <c r="Q11" i="1" s="1"/>
  <c r="R13" i="1"/>
  <c r="L13" i="1"/>
  <c r="M13" i="1" s="1"/>
  <c r="R14" i="1"/>
  <c r="L14" i="1"/>
  <c r="M14" i="1" s="1"/>
  <c r="O14" i="1" s="1"/>
  <c r="Q14" i="1" s="1"/>
  <c r="R20" i="1"/>
  <c r="L20" i="1"/>
  <c r="M20" i="1" s="1"/>
  <c r="CW29" i="1"/>
  <c r="CW45" i="1"/>
  <c r="L26" i="1"/>
  <c r="M26" i="1" s="1"/>
  <c r="L25" i="1"/>
  <c r="M25" i="1" s="1"/>
  <c r="O25" i="1" s="1"/>
  <c r="Q25" i="1" s="1"/>
  <c r="L24" i="1"/>
  <c r="M24" i="1" s="1"/>
  <c r="L23" i="1"/>
  <c r="M23" i="1" s="1"/>
  <c r="O23" i="1" s="1"/>
  <c r="Q23" i="1" s="1"/>
  <c r="L22" i="1"/>
  <c r="M22" i="1" s="1"/>
  <c r="L18" i="1"/>
  <c r="M18" i="1" s="1"/>
  <c r="O18" i="1" s="1"/>
  <c r="Q18" i="1" s="1"/>
  <c r="L17" i="1"/>
  <c r="M17" i="1" s="1"/>
  <c r="O17" i="1" s="1"/>
  <c r="Q17" i="1" s="1"/>
  <c r="L16" i="1"/>
  <c r="M16" i="1" s="1"/>
  <c r="O16" i="1" s="1"/>
  <c r="Q16" i="1" s="1"/>
  <c r="L12" i="1"/>
  <c r="M12" i="1" s="1"/>
  <c r="L47" i="1"/>
  <c r="M47" i="1" s="1"/>
  <c r="O47" i="1" s="1"/>
  <c r="Q47" i="1" s="1"/>
  <c r="CW47" i="1"/>
  <c r="R32" i="1"/>
  <c r="L32" i="1"/>
  <c r="M32" i="1" s="1"/>
  <c r="O32" i="1" s="1"/>
  <c r="Q32" i="1" s="1"/>
  <c r="R37" i="1"/>
  <c r="L37" i="1"/>
  <c r="M37" i="1" s="1"/>
  <c r="O37" i="1" s="1"/>
  <c r="Q37" i="1" s="1"/>
  <c r="R41" i="1"/>
  <c r="L41" i="1"/>
  <c r="M41" i="1" s="1"/>
  <c r="O41" i="1" s="1"/>
  <c r="Q41" i="1" s="1"/>
  <c r="CW30" i="1"/>
  <c r="CW32" i="1"/>
  <c r="L34" i="1"/>
  <c r="M34" i="1" s="1"/>
  <c r="O34" i="1" s="1"/>
  <c r="Q34" i="1" s="1"/>
  <c r="CW34" i="1"/>
  <c r="R38" i="1"/>
  <c r="CW38" i="1"/>
  <c r="CW43" i="1"/>
  <c r="R46" i="1"/>
  <c r="L46" i="1"/>
  <c r="M46" i="1" s="1"/>
  <c r="R35" i="1"/>
  <c r="L35" i="1"/>
  <c r="M35" i="1" s="1"/>
  <c r="R39" i="1"/>
  <c r="L39" i="1"/>
  <c r="M39" i="1" s="1"/>
  <c r="O39" i="1" s="1"/>
  <c r="Q39" i="1" s="1"/>
  <c r="R43" i="1"/>
  <c r="L43" i="1"/>
  <c r="M43" i="1" s="1"/>
  <c r="O43" i="1" s="1"/>
  <c r="Q43" i="1" s="1"/>
  <c r="R45" i="1"/>
  <c r="L45" i="1"/>
  <c r="M45" i="1" s="1"/>
  <c r="O45" i="1" s="1"/>
  <c r="Q45" i="1" s="1"/>
  <c r="AU54" i="1"/>
  <c r="AU59" i="1"/>
  <c r="AX59" i="1"/>
  <c r="AZ59" i="1"/>
  <c r="CX59" i="1"/>
  <c r="CZ59" i="1"/>
  <c r="AU69" i="1"/>
  <c r="AX69" i="1"/>
  <c r="AZ69" i="1"/>
  <c r="CX69" i="1"/>
  <c r="CZ69" i="1"/>
  <c r="O38" i="1"/>
  <c r="Q38" i="1" s="1"/>
  <c r="O42" i="1"/>
  <c r="Q42" i="1" s="1"/>
  <c r="O46" i="1"/>
  <c r="Q46" i="1" s="1"/>
  <c r="O27" i="1"/>
  <c r="Q27" i="1" s="1"/>
  <c r="R28" i="1"/>
  <c r="O28" i="1"/>
  <c r="Q28" i="1" s="1"/>
  <c r="R36" i="1"/>
  <c r="O36" i="1"/>
  <c r="Q36" i="1" s="1"/>
  <c r="R40" i="1"/>
  <c r="O40" i="1"/>
  <c r="Q40" i="1" s="1"/>
  <c r="R44" i="1"/>
  <c r="O44" i="1"/>
  <c r="Q44" i="1" s="1"/>
  <c r="O13" i="1"/>
  <c r="Q13" i="1" s="1"/>
  <c r="CW15" i="1"/>
  <c r="CW21" i="1"/>
  <c r="R23" i="1"/>
  <c r="O30" i="1"/>
  <c r="Q30" i="1" s="1"/>
  <c r="R30" i="1"/>
  <c r="H70" i="1"/>
  <c r="Q53" i="1"/>
  <c r="G58" i="1" s="1"/>
  <c r="N53" i="1"/>
  <c r="G55" i="1" s="1"/>
  <c r="AV54" i="1"/>
  <c r="AU64" i="1"/>
  <c r="AX64" i="1"/>
  <c r="AZ64" i="1"/>
  <c r="CX64" i="1"/>
  <c r="CZ64" i="1"/>
  <c r="O19" i="1"/>
  <c r="Q19" i="1" s="1"/>
  <c r="CW26" i="1"/>
  <c r="R17" i="1"/>
  <c r="R19" i="1"/>
  <c r="R27" i="1"/>
  <c r="R34" i="1"/>
  <c r="R42" i="1"/>
  <c r="CW23" i="1"/>
  <c r="I59" i="1"/>
  <c r="AV59" i="1"/>
  <c r="AY59" i="1"/>
  <c r="CW59" i="1"/>
  <c r="CY59" i="1"/>
  <c r="I64" i="1"/>
  <c r="AV64" i="1"/>
  <c r="AY64" i="1"/>
  <c r="CW64" i="1"/>
  <c r="CY64" i="1"/>
  <c r="I69" i="1"/>
  <c r="AV69" i="1"/>
  <c r="AY69" i="1"/>
  <c r="CW69" i="1"/>
  <c r="CY69" i="1"/>
  <c r="I52" i="1"/>
  <c r="I54" i="1" s="1"/>
  <c r="I70" i="1" s="1"/>
  <c r="I48" i="1"/>
  <c r="Z48" i="1"/>
  <c r="Z49" i="1" s="1"/>
  <c r="L10" i="1"/>
  <c r="R10" i="1"/>
  <c r="CW25" i="1"/>
  <c r="AA12" i="1"/>
  <c r="AB12" i="1" s="1"/>
  <c r="AA14" i="1"/>
  <c r="AB14" i="1" s="1"/>
  <c r="AA16" i="1"/>
  <c r="AB16" i="1" s="1"/>
  <c r="CW16" i="1"/>
  <c r="AA18" i="1"/>
  <c r="AB18" i="1" s="1"/>
  <c r="CW18" i="1"/>
  <c r="R29" i="1"/>
  <c r="O29" i="1"/>
  <c r="Q29" i="1" s="1"/>
  <c r="R31" i="1"/>
  <c r="O31" i="1"/>
  <c r="Q31" i="1" s="1"/>
  <c r="R33" i="1"/>
  <c r="O33" i="1"/>
  <c r="Q33" i="1" s="1"/>
  <c r="Y48" i="1"/>
  <c r="AA11" i="1"/>
  <c r="O12" i="1"/>
  <c r="Q12" i="1" s="1"/>
  <c r="O20" i="1"/>
  <c r="Q20" i="1" s="1"/>
  <c r="O22" i="1"/>
  <c r="Q22" i="1" s="1"/>
  <c r="O24" i="1"/>
  <c r="Q24" i="1" s="1"/>
  <c r="O26" i="1"/>
  <c r="Q26" i="1" s="1"/>
  <c r="O35" i="1"/>
  <c r="Q35" i="1" s="1"/>
  <c r="O53" i="1"/>
  <c r="G56" i="1" s="1"/>
  <c r="CW46" i="1" l="1"/>
  <c r="CW31" i="1"/>
  <c r="AD49" i="1"/>
  <c r="CW27" i="1"/>
  <c r="AU70" i="1"/>
  <c r="CW44" i="1"/>
  <c r="CW41" i="1"/>
  <c r="CW17" i="1"/>
  <c r="AB11" i="1"/>
  <c r="AB48" i="1" s="1"/>
  <c r="AE49" i="1" s="1"/>
  <c r="CW36" i="1"/>
  <c r="CW40" i="1"/>
  <c r="CW42" i="1"/>
  <c r="CW37" i="1"/>
  <c r="CW33" i="1"/>
  <c r="CW39" i="1"/>
  <c r="CW35" i="1"/>
  <c r="AV70" i="1"/>
  <c r="CW19" i="1"/>
  <c r="AB49" i="1"/>
  <c r="CW24" i="1"/>
  <c r="CW20" i="1"/>
  <c r="AZ52" i="1"/>
  <c r="AZ54" i="1" s="1"/>
  <c r="AZ70" i="1" s="1"/>
  <c r="CW28" i="1"/>
  <c r="CW22" i="1"/>
  <c r="AA48" i="1"/>
  <c r="R48" i="1"/>
  <c r="L48" i="1"/>
  <c r="M10" i="1"/>
  <c r="AY52" i="1"/>
  <c r="AY54" i="1" s="1"/>
  <c r="AY70" i="1" s="1"/>
  <c r="AY48" i="1"/>
  <c r="CX52" i="1" l="1"/>
  <c r="CX54" i="1" s="1"/>
  <c r="CX70" i="1" s="1"/>
  <c r="CX48" i="1"/>
  <c r="AX52" i="1"/>
  <c r="AX54" i="1" s="1"/>
  <c r="AX70" i="1" s="1"/>
  <c r="M48" i="1"/>
  <c r="O10" i="1"/>
  <c r="O48" i="1" s="1"/>
  <c r="CY52" i="1"/>
  <c r="CY54" i="1" s="1"/>
  <c r="CY70" i="1" s="1"/>
  <c r="Q10" i="1" l="1"/>
  <c r="Q48" i="1" s="1"/>
  <c r="CZ52" i="1"/>
  <c r="CZ54" i="1" s="1"/>
  <c r="CZ70" i="1" s="1"/>
  <c r="CZ48" i="1"/>
  <c r="CW52" i="1"/>
  <c r="CW54" i="1" s="1"/>
  <c r="CW70" i="1" s="1"/>
  <c r="AZ48" i="1"/>
  <c r="AX10" i="1"/>
  <c r="AX48" i="1" s="1"/>
  <c r="CY48" i="1"/>
  <c r="CW48" i="1" l="1"/>
</calcChain>
</file>

<file path=xl/comments1.xml><?xml version="1.0" encoding="utf-8"?>
<comments xmlns="http://schemas.openxmlformats.org/spreadsheetml/2006/main">
  <authors>
    <author>R0303XXXX</author>
  </authors>
  <commentList>
    <comment ref="E8" authorId="0" shapeId="0">
      <text>
        <r>
          <rPr>
            <b/>
            <sz val="14"/>
            <color indexed="81"/>
            <rFont val="MS P ゴシック"/>
            <family val="3"/>
            <charset val="128"/>
          </rPr>
          <t>開始事業年度の
数字を入力</t>
        </r>
      </text>
    </comment>
    <comment ref="Y8" authorId="0" shapeId="0">
      <text>
        <r>
          <rPr>
            <b/>
            <sz val="14"/>
            <color indexed="81"/>
            <rFont val="MS P ゴシック"/>
            <family val="3"/>
            <charset val="128"/>
          </rPr>
          <t>【A重油換算値】
左のセルの数値が反映されるようになっています。（＝A重油）
燃料の種類が異なる場合は下記計算式で算出してください。
　灯油→　ｘ0.939
　LPガス→　ｘ1.299
　LNG→　ｘ1.56
で算出してください　
※目標のA重油換算値も同様</t>
        </r>
      </text>
    </comment>
    <comment ref="C9" authorId="0" shapeId="0">
      <text>
        <r>
          <rPr>
            <b/>
            <sz val="14"/>
            <color indexed="81"/>
            <rFont val="MS P ゴシック"/>
            <family val="3"/>
            <charset val="128"/>
          </rPr>
          <t>「〇〇園芸」等の施設名で登録される場合は
代表者名も明記ください</t>
        </r>
      </text>
    </comment>
    <comment ref="J9" authorId="0" shapeId="0">
      <text>
        <r>
          <rPr>
            <b/>
            <sz val="14"/>
            <color indexed="81"/>
            <rFont val="MS P ゴシック"/>
            <family val="3"/>
            <charset val="128"/>
          </rPr>
          <t>分割納付の希望有無を
〇・×で選択</t>
        </r>
      </text>
    </comment>
    <comment ref="N9" authorId="0" shapeId="0">
      <text>
        <r>
          <rPr>
            <b/>
            <sz val="14"/>
            <color indexed="81"/>
            <rFont val="MS P ゴシック"/>
            <family val="3"/>
            <charset val="128"/>
          </rPr>
          <t>再生協が記入</t>
        </r>
      </text>
    </comment>
    <comment ref="P9" authorId="0" shapeId="0">
      <text>
        <r>
          <rPr>
            <b/>
            <sz val="14"/>
            <color indexed="81"/>
            <rFont val="MS P ゴシック"/>
            <family val="3"/>
            <charset val="128"/>
          </rPr>
          <t>再生協が記入</t>
        </r>
      </text>
    </comment>
    <comment ref="Z14" authorId="0" shapeId="0">
      <text>
        <r>
          <rPr>
            <b/>
            <sz val="12"/>
            <color indexed="81"/>
            <rFont val="MS P ゴシック"/>
            <family val="3"/>
            <charset val="128"/>
          </rPr>
          <t>灯油の場合</t>
        </r>
      </text>
    </comment>
    <comment ref="Z15" authorId="0" shapeId="0">
      <text>
        <r>
          <rPr>
            <b/>
            <sz val="12"/>
            <color indexed="81"/>
            <rFont val="MS P ゴシック"/>
            <family val="3"/>
            <charset val="128"/>
          </rPr>
          <t>ＬＰガスの場合</t>
        </r>
      </text>
    </comment>
    <comment ref="Z16" authorId="0" shapeId="0">
      <text>
        <r>
          <rPr>
            <b/>
            <sz val="12"/>
            <color indexed="81"/>
            <rFont val="MS P ゴシック"/>
            <family val="3"/>
            <charset val="128"/>
          </rPr>
          <t>ＬＮＧの場合</t>
        </r>
      </text>
    </comment>
    <comment ref="A47" authorId="0" shapeId="0">
      <text>
        <r>
          <rPr>
            <b/>
            <sz val="14"/>
            <color indexed="81"/>
            <rFont val="MS P ゴシック"/>
            <family val="3"/>
            <charset val="128"/>
          </rPr>
          <t>行を追加する際には
自動計算部分の範囲にご注意ください。
（47より上の行に追加）</t>
        </r>
      </text>
    </comment>
  </commentList>
</comments>
</file>

<file path=xl/comments2.xml><?xml version="1.0" encoding="utf-8"?>
<comments xmlns="http://schemas.openxmlformats.org/spreadsheetml/2006/main">
  <authors>
    <author>R0303XXXX</author>
  </authors>
  <commentList>
    <comment ref="E8" authorId="0" shapeId="0">
      <text>
        <r>
          <rPr>
            <b/>
            <sz val="14"/>
            <color indexed="81"/>
            <rFont val="MS P ゴシック"/>
            <family val="3"/>
            <charset val="128"/>
          </rPr>
          <t>開始事業年度の
数字を入力</t>
        </r>
      </text>
    </comment>
    <comment ref="Y8" authorId="0" shapeId="0">
      <text>
        <r>
          <rPr>
            <b/>
            <sz val="14"/>
            <color indexed="81"/>
            <rFont val="MS P ゴシック"/>
            <family val="3"/>
            <charset val="128"/>
          </rPr>
          <t>【A重油換算値】
左のセルの数値が反映されるようになっています。（＝A重油）
燃料の種類が異なる場合は下記計算式で算出してください。
　灯油→　ｘ0.939
　LPガス→　ｘ1.299
　LNG→　ｘ1.56
で算出してください　
※目標のA重油換算値も同様</t>
        </r>
      </text>
    </comment>
    <comment ref="J9" authorId="0" shapeId="0">
      <text>
        <r>
          <rPr>
            <b/>
            <sz val="14"/>
            <color indexed="81"/>
            <rFont val="MS P ゴシック"/>
            <family val="3"/>
            <charset val="128"/>
          </rPr>
          <t>分割納付の希望有無を
〇・×で選択</t>
        </r>
      </text>
    </comment>
    <comment ref="Z11" authorId="0" shapeId="0">
      <text>
        <r>
          <rPr>
            <b/>
            <sz val="14"/>
            <color indexed="81"/>
            <rFont val="MS P ゴシック"/>
            <family val="3"/>
            <charset val="128"/>
          </rPr>
          <t>灯油の場合</t>
        </r>
      </text>
    </comment>
    <comment ref="Z14" authorId="0" shapeId="0">
      <text>
        <r>
          <rPr>
            <b/>
            <sz val="12"/>
            <color indexed="81"/>
            <rFont val="MS P ゴシック"/>
            <family val="3"/>
            <charset val="128"/>
          </rPr>
          <t>ＬＰガスの場合</t>
        </r>
      </text>
    </comment>
    <comment ref="Z21" authorId="0" shapeId="0">
      <text>
        <r>
          <rPr>
            <b/>
            <sz val="12"/>
            <color indexed="81"/>
            <rFont val="MS P ゴシック"/>
            <family val="3"/>
            <charset val="128"/>
          </rPr>
          <t>ＬＮＧの場合</t>
        </r>
      </text>
    </comment>
    <comment ref="A47" authorId="0" shapeId="0">
      <text>
        <r>
          <rPr>
            <b/>
            <sz val="14"/>
            <color indexed="81"/>
            <rFont val="MS P ゴシック"/>
            <family val="3"/>
            <charset val="128"/>
          </rPr>
          <t>行を追加する際には
自動計算部分の範囲にご注意ください。</t>
        </r>
      </text>
    </comment>
  </commentList>
</comments>
</file>

<file path=xl/sharedStrings.xml><?xml version="1.0" encoding="utf-8"?>
<sst xmlns="http://schemas.openxmlformats.org/spreadsheetml/2006/main" count="751" uniqueCount="170">
  <si>
    <t>別紙１</t>
    <rPh sb="0" eb="2">
      <t>ベッシ</t>
    </rPh>
    <phoneticPr fontId="2"/>
  </si>
  <si>
    <t>（記入の留意事項）</t>
    <rPh sb="1" eb="3">
      <t>キニュウ</t>
    </rPh>
    <rPh sb="4" eb="6">
      <t>リュウイ</t>
    </rPh>
    <rPh sb="6" eb="8">
      <t>ジコウ</t>
    </rPh>
    <phoneticPr fontId="3"/>
  </si>
  <si>
    <t>・農家個人ごとの整理番号で整理。</t>
    <rPh sb="1" eb="3">
      <t>ノウカ</t>
    </rPh>
    <rPh sb="3" eb="5">
      <t>コジン</t>
    </rPh>
    <rPh sb="8" eb="10">
      <t>セイリ</t>
    </rPh>
    <rPh sb="10" eb="12">
      <t>バンゴウ</t>
    </rPh>
    <rPh sb="13" eb="15">
      <t>セイリ</t>
    </rPh>
    <phoneticPr fontId="3"/>
  </si>
  <si>
    <t>・セーフティネットで複数燃料を対象にする農家は２行にわたって記載。２行目はセーフティネットの当該燃料に係る必要事項のみの記入で可。</t>
    <rPh sb="10" eb="12">
      <t>フクスウ</t>
    </rPh>
    <rPh sb="12" eb="14">
      <t>ネンリョウ</t>
    </rPh>
    <rPh sb="15" eb="17">
      <t>タイショウ</t>
    </rPh>
    <rPh sb="20" eb="22">
      <t>ノウカ</t>
    </rPh>
    <rPh sb="24" eb="25">
      <t>ギョウ</t>
    </rPh>
    <rPh sb="30" eb="32">
      <t>キサイ</t>
    </rPh>
    <rPh sb="34" eb="36">
      <t>ギョウメ</t>
    </rPh>
    <rPh sb="46" eb="48">
      <t>トウガイ</t>
    </rPh>
    <rPh sb="48" eb="50">
      <t>ネンリョウ</t>
    </rPh>
    <rPh sb="51" eb="52">
      <t>カカ</t>
    </rPh>
    <rPh sb="53" eb="55">
      <t>ヒツヨウ</t>
    </rPh>
    <rPh sb="55" eb="57">
      <t>ジコウ</t>
    </rPh>
    <rPh sb="60" eb="62">
      <t>キニュウ</t>
    </rPh>
    <rPh sb="63" eb="64">
      <t>カ</t>
    </rPh>
    <phoneticPr fontId="3"/>
  </si>
  <si>
    <t>支援対象者番号</t>
    <rPh sb="0" eb="2">
      <t>シエン</t>
    </rPh>
    <rPh sb="2" eb="5">
      <t>タイショウシャ</t>
    </rPh>
    <rPh sb="5" eb="7">
      <t>バンゴウ</t>
    </rPh>
    <phoneticPr fontId="2"/>
  </si>
  <si>
    <t>支援対象者名</t>
    <rPh sb="0" eb="5">
      <t>シエンタイショウシャ</t>
    </rPh>
    <rPh sb="5" eb="6">
      <t>メイ</t>
    </rPh>
    <phoneticPr fontId="2"/>
  </si>
  <si>
    <t>ＬＰガス</t>
    <phoneticPr fontId="2"/>
  </si>
  <si>
    <t>ＬＰガス</t>
  </si>
  <si>
    <t>ＬＮＧ</t>
    <phoneticPr fontId="2"/>
  </si>
  <si>
    <t>代表者役職・氏名</t>
    <rPh sb="0" eb="3">
      <t>ダイヒョウシャ</t>
    </rPh>
    <rPh sb="3" eb="5">
      <t>ヤクショク</t>
    </rPh>
    <rPh sb="6" eb="8">
      <t>シメイ</t>
    </rPh>
    <phoneticPr fontId="2"/>
  </si>
  <si>
    <t>住所</t>
    <rPh sb="0" eb="2">
      <t>ジュウショ</t>
    </rPh>
    <phoneticPr fontId="2"/>
  </si>
  <si>
    <t>省エネ等計画期間（目標年度）</t>
    <rPh sb="0" eb="1">
      <t>ショウ</t>
    </rPh>
    <rPh sb="3" eb="4">
      <t>トウ</t>
    </rPh>
    <rPh sb="4" eb="6">
      <t>ケイカク</t>
    </rPh>
    <rPh sb="6" eb="8">
      <t>キカン</t>
    </rPh>
    <rPh sb="9" eb="11">
      <t>モクヒョウ</t>
    </rPh>
    <rPh sb="11" eb="13">
      <t>ネンド</t>
    </rPh>
    <phoneticPr fontId="2"/>
  </si>
  <si>
    <t>対象期間</t>
    <rPh sb="0" eb="2">
      <t>タイショウ</t>
    </rPh>
    <rPh sb="2" eb="4">
      <t>キカン</t>
    </rPh>
    <phoneticPr fontId="2"/>
  </si>
  <si>
    <t>燃料使用量</t>
    <rPh sb="0" eb="2">
      <t>ネンリョウ</t>
    </rPh>
    <rPh sb="2" eb="5">
      <t>シヨウリョウ</t>
    </rPh>
    <phoneticPr fontId="2"/>
  </si>
  <si>
    <t>生産量</t>
    <rPh sb="0" eb="3">
      <t>セイサンリョウ</t>
    </rPh>
    <phoneticPr fontId="2"/>
  </si>
  <si>
    <t>10月</t>
    <rPh sb="2" eb="3">
      <t>ガツ</t>
    </rPh>
    <phoneticPr fontId="2"/>
  </si>
  <si>
    <t>11月</t>
    <rPh sb="2" eb="3">
      <t>ガツ</t>
    </rPh>
    <phoneticPr fontId="2"/>
  </si>
  <si>
    <t>12月</t>
    <rPh sb="2" eb="3">
      <t>ガツ</t>
    </rPh>
    <phoneticPr fontId="2"/>
  </si>
  <si>
    <t>１月</t>
    <rPh sb="1" eb="2">
      <t>ガツ</t>
    </rPh>
    <phoneticPr fontId="2"/>
  </si>
  <si>
    <t>２月</t>
  </si>
  <si>
    <t>３月</t>
  </si>
  <si>
    <t>４月</t>
  </si>
  <si>
    <t>５月</t>
  </si>
  <si>
    <t>６月</t>
  </si>
  <si>
    <t>合計</t>
    <rPh sb="0" eb="2">
      <t>ゴウケイ</t>
    </rPh>
    <phoneticPr fontId="3"/>
  </si>
  <si>
    <t>積立残高</t>
    <rPh sb="0" eb="2">
      <t>ツミタテ</t>
    </rPh>
    <rPh sb="2" eb="4">
      <t>ザンダカ</t>
    </rPh>
    <phoneticPr fontId="2"/>
  </si>
  <si>
    <t>追加等整理欄</t>
    <rPh sb="0" eb="3">
      <t>ツイカトウ</t>
    </rPh>
    <rPh sb="3" eb="6">
      <t>セイリラン</t>
    </rPh>
    <phoneticPr fontId="2"/>
  </si>
  <si>
    <t>農家番号</t>
    <rPh sb="0" eb="2">
      <t>ノウカ</t>
    </rPh>
    <rPh sb="2" eb="4">
      <t>バンゴウ</t>
    </rPh>
    <phoneticPr fontId="2"/>
  </si>
  <si>
    <t>氏名</t>
    <rPh sb="0" eb="2">
      <t>シメイ</t>
    </rPh>
    <phoneticPr fontId="2"/>
  </si>
  <si>
    <t>コース</t>
    <phoneticPr fontId="2"/>
  </si>
  <si>
    <t>油種</t>
    <rPh sb="0" eb="2">
      <t>ユシュ</t>
    </rPh>
    <phoneticPr fontId="2"/>
  </si>
  <si>
    <t>積立単価</t>
    <rPh sb="0" eb="2">
      <t>ツミタテ</t>
    </rPh>
    <rPh sb="2" eb="4">
      <t>タンカ</t>
    </rPh>
    <phoneticPr fontId="2"/>
  </si>
  <si>
    <t>燃料購入予定数量
（ﾘｯﾄﾙ、㎏、㎥)</t>
    <rPh sb="0" eb="2">
      <t>ネンリョウ</t>
    </rPh>
    <rPh sb="2" eb="4">
      <t>コウニュウ</t>
    </rPh>
    <rPh sb="4" eb="6">
      <t>ヨテイ</t>
    </rPh>
    <rPh sb="6" eb="8">
      <t>スウリョウ</t>
    </rPh>
    <phoneticPr fontId="2"/>
  </si>
  <si>
    <t>R5積立金額（円）</t>
    <rPh sb="2" eb="4">
      <t>ツミタテ</t>
    </rPh>
    <rPh sb="4" eb="6">
      <t>キンガク</t>
    </rPh>
    <rPh sb="7" eb="8">
      <t>エン</t>
    </rPh>
    <phoneticPr fontId="2"/>
  </si>
  <si>
    <t>分割納付</t>
    <rPh sb="0" eb="4">
      <t>ブンカツノウフ</t>
    </rPh>
    <phoneticPr fontId="2"/>
  </si>
  <si>
    <t>燃油補填
積立必要額
（円）</t>
    <rPh sb="0" eb="2">
      <t>ネンユ</t>
    </rPh>
    <rPh sb="2" eb="4">
      <t>ホテン</t>
    </rPh>
    <rPh sb="5" eb="7">
      <t>ツミタテ</t>
    </rPh>
    <rPh sb="7" eb="9">
      <t>ヒツヨウ</t>
    </rPh>
    <rPh sb="9" eb="10">
      <t>ガク</t>
    </rPh>
    <rPh sb="12" eb="13">
      <t>エン</t>
    </rPh>
    <phoneticPr fontId="2"/>
  </si>
  <si>
    <t>第１回納付
（円）②</t>
    <rPh sb="0" eb="1">
      <t>ダイ</t>
    </rPh>
    <rPh sb="2" eb="3">
      <t>カイ</t>
    </rPh>
    <rPh sb="3" eb="5">
      <t>ノウフ</t>
    </rPh>
    <rPh sb="7" eb="8">
      <t>エン</t>
    </rPh>
    <phoneticPr fontId="2"/>
  </si>
  <si>
    <t>納付日</t>
    <rPh sb="0" eb="2">
      <t>ノウフ</t>
    </rPh>
    <rPh sb="2" eb="3">
      <t>ビ</t>
    </rPh>
    <phoneticPr fontId="2"/>
  </si>
  <si>
    <t>第２回納付
（円）③</t>
    <phoneticPr fontId="2"/>
  </si>
  <si>
    <t>納付日</t>
    <rPh sb="0" eb="3">
      <t>ノウフビ</t>
    </rPh>
    <phoneticPr fontId="2"/>
  </si>
  <si>
    <t>積立金納付額①+②+③</t>
    <rPh sb="0" eb="3">
      <t>ツミタテキン</t>
    </rPh>
    <rPh sb="3" eb="5">
      <t>ノウフ</t>
    </rPh>
    <rPh sb="5" eb="6">
      <t>ガク</t>
    </rPh>
    <phoneticPr fontId="2"/>
  </si>
  <si>
    <t>補助金所要見込額(円）</t>
    <rPh sb="0" eb="3">
      <t>ホジョキン</t>
    </rPh>
    <rPh sb="3" eb="5">
      <t>ショヨウ</t>
    </rPh>
    <rPh sb="5" eb="7">
      <t>ミコミ</t>
    </rPh>
    <rPh sb="7" eb="8">
      <t>ガク</t>
    </rPh>
    <rPh sb="9" eb="10">
      <t>エン</t>
    </rPh>
    <phoneticPr fontId="2"/>
  </si>
  <si>
    <t>目標</t>
    <rPh sb="0" eb="2">
      <t>モクヒョウ</t>
    </rPh>
    <phoneticPr fontId="2"/>
  </si>
  <si>
    <t>Ａ重油換算値
（ﾘｯﾄﾙ)</t>
    <rPh sb="0" eb="3">
      <t>アジュウユ</t>
    </rPh>
    <rPh sb="3" eb="5">
      <t>カンザン</t>
    </rPh>
    <rPh sb="5" eb="6">
      <t>チ</t>
    </rPh>
    <phoneticPr fontId="2"/>
  </si>
  <si>
    <t>目標
（ﾘｯﾄﾙ、㎏、㎥)</t>
    <rPh sb="0" eb="2">
      <t>モクヒョウ</t>
    </rPh>
    <phoneticPr fontId="2"/>
  </si>
  <si>
    <t>品目</t>
    <rPh sb="0" eb="2">
      <t>ヒンモク</t>
    </rPh>
    <phoneticPr fontId="2"/>
  </si>
  <si>
    <t>目標（㎏）</t>
    <rPh sb="0" eb="2">
      <t>モクヒョウ</t>
    </rPh>
    <phoneticPr fontId="2"/>
  </si>
  <si>
    <t>補てん金単価</t>
    <rPh sb="0" eb="1">
      <t>ホ</t>
    </rPh>
    <rPh sb="3" eb="4">
      <t>キン</t>
    </rPh>
    <rPh sb="4" eb="6">
      <t>タンカ</t>
    </rPh>
    <phoneticPr fontId="3"/>
  </si>
  <si>
    <t>補填金額（円）</t>
    <rPh sb="0" eb="2">
      <t>ホテン</t>
    </rPh>
    <rPh sb="2" eb="4">
      <t>キンガク</t>
    </rPh>
    <rPh sb="5" eb="6">
      <t>エン</t>
    </rPh>
    <phoneticPr fontId="3"/>
  </si>
  <si>
    <t>うち積立金</t>
    <rPh sb="2" eb="5">
      <t>ツミタテキン</t>
    </rPh>
    <phoneticPr fontId="3"/>
  </si>
  <si>
    <t>うち補助金</t>
    <rPh sb="2" eb="5">
      <t>ホジョキン</t>
    </rPh>
    <phoneticPr fontId="3"/>
  </si>
  <si>
    <t>150%</t>
  </si>
  <si>
    <t>Ａ重油</t>
    <rPh sb="1" eb="3">
      <t>ジュウユ</t>
    </rPh>
    <phoneticPr fontId="2"/>
  </si>
  <si>
    <t>＜燃料購入予定数量＞</t>
    <rPh sb="1" eb="3">
      <t>ネンリョウ</t>
    </rPh>
    <rPh sb="3" eb="9">
      <t>コウニュウヨテイスウリョウ</t>
    </rPh>
    <phoneticPr fontId="2"/>
  </si>
  <si>
    <t>＜積立金額＞</t>
    <rPh sb="1" eb="3">
      <t>ツミタテ</t>
    </rPh>
    <rPh sb="3" eb="4">
      <t>キン</t>
    </rPh>
    <rPh sb="4" eb="5">
      <t>ガク</t>
    </rPh>
    <phoneticPr fontId="2"/>
  </si>
  <si>
    <t>10a当たり</t>
  </si>
  <si>
    <t>＜現在値＞</t>
  </si>
  <si>
    <t>＜目標＞</t>
    <phoneticPr fontId="2"/>
  </si>
  <si>
    <t>単位生産量当たり</t>
    <phoneticPr fontId="2"/>
  </si>
  <si>
    <t>＜農業者件数＞</t>
    <rPh sb="1" eb="3">
      <t>ノウギョウ</t>
    </rPh>
    <rPh sb="3" eb="6">
      <t>シャケンスウ</t>
    </rPh>
    <phoneticPr fontId="2"/>
  </si>
  <si>
    <t>入力が必要なところ</t>
    <rPh sb="0" eb="2">
      <t>ニュウリョク</t>
    </rPh>
    <rPh sb="3" eb="5">
      <t>ヒツヨウ</t>
    </rPh>
    <phoneticPr fontId="3"/>
  </si>
  <si>
    <t>発動
基準価格</t>
    <phoneticPr fontId="14"/>
  </si>
  <si>
    <t>補填金積み立て単価</t>
    <rPh sb="0" eb="2">
      <t>ホテン</t>
    </rPh>
    <rPh sb="2" eb="3">
      <t>キン</t>
    </rPh>
    <rPh sb="3" eb="4">
      <t>ツ</t>
    </rPh>
    <rPh sb="5" eb="6">
      <t>タ</t>
    </rPh>
    <rPh sb="7" eb="9">
      <t>タンカ</t>
    </rPh>
    <phoneticPr fontId="14"/>
  </si>
  <si>
    <t>Ａ重油換算値</t>
    <rPh sb="0" eb="3">
      <t>アジュウユ</t>
    </rPh>
    <rPh sb="3" eb="5">
      <t>カンザン</t>
    </rPh>
    <rPh sb="5" eb="6">
      <t>チ</t>
    </rPh>
    <phoneticPr fontId="2"/>
  </si>
  <si>
    <t>プルダウンリストから選択</t>
    <rPh sb="10" eb="12">
      <t>センタク</t>
    </rPh>
    <phoneticPr fontId="3"/>
  </si>
  <si>
    <t>130%</t>
  </si>
  <si>
    <t>計算式による自動計算</t>
    <rPh sb="0" eb="3">
      <t>ケイサンシキ</t>
    </rPh>
    <rPh sb="6" eb="8">
      <t>ジドウ</t>
    </rPh>
    <rPh sb="8" eb="10">
      <t>ケイサン</t>
    </rPh>
    <phoneticPr fontId="3"/>
  </si>
  <si>
    <t>灯油</t>
    <rPh sb="0" eb="2">
      <t>トウユ</t>
    </rPh>
    <phoneticPr fontId="2"/>
  </si>
  <si>
    <t>170%</t>
  </si>
  <si>
    <t>小計</t>
    <rPh sb="0" eb="2">
      <t>ショウケイ</t>
    </rPh>
    <phoneticPr fontId="2"/>
  </si>
  <si>
    <t>計</t>
    <rPh sb="0" eb="1">
      <t>ケイ</t>
    </rPh>
    <phoneticPr fontId="2"/>
  </si>
  <si>
    <t>合計</t>
    <rPh sb="0" eb="2">
      <t>ゴウケイ</t>
    </rPh>
    <phoneticPr fontId="2"/>
  </si>
  <si>
    <t>補填金合計</t>
    <rPh sb="0" eb="3">
      <t>ホテンキン</t>
    </rPh>
    <rPh sb="3" eb="5">
      <t>ゴウケイ</t>
    </rPh>
    <phoneticPr fontId="2"/>
  </si>
  <si>
    <t>R5末残高
（円）①</t>
    <rPh sb="2" eb="3">
      <t>マツ</t>
    </rPh>
    <rPh sb="3" eb="5">
      <t>ザンダカ</t>
    </rPh>
    <rPh sb="7" eb="8">
      <t>エン</t>
    </rPh>
    <phoneticPr fontId="2"/>
  </si>
  <si>
    <t>R６事業年度　施設園芸セーフティネット構築事業管理シート</t>
    <rPh sb="2" eb="6">
      <t>ジギョウネンド</t>
    </rPh>
    <rPh sb="7" eb="9">
      <t>シセツ</t>
    </rPh>
    <rPh sb="9" eb="11">
      <t>エンゲイ</t>
    </rPh>
    <rPh sb="19" eb="23">
      <t>コウチクジギョウ</t>
    </rPh>
    <rPh sb="23" eb="25">
      <t>カンリ</t>
    </rPh>
    <phoneticPr fontId="2"/>
  </si>
  <si>
    <t>目標削減率</t>
    <rPh sb="0" eb="5">
      <t>モクヒョウサクゲンリツ</t>
    </rPh>
    <phoneticPr fontId="2"/>
  </si>
  <si>
    <t>事業開始時点
（ﾘｯﾄﾙ、㎏、㎥)</t>
    <rPh sb="0" eb="6">
      <t>ジギョウカイシジテン</t>
    </rPh>
    <phoneticPr fontId="2"/>
  </si>
  <si>
    <t>事業開始時点（㎏）</t>
    <rPh sb="0" eb="2">
      <t>ジギョウ</t>
    </rPh>
    <rPh sb="2" eb="4">
      <t>カイシ</t>
    </rPh>
    <rPh sb="4" eb="6">
      <t>ジテン</t>
    </rPh>
    <phoneticPr fontId="2"/>
  </si>
  <si>
    <t>事業開始　　　時点</t>
    <rPh sb="0" eb="2">
      <t>ジギョウ</t>
    </rPh>
    <rPh sb="2" eb="4">
      <t>カイシ</t>
    </rPh>
    <rPh sb="7" eb="9">
      <t>ジテン</t>
    </rPh>
    <phoneticPr fontId="2"/>
  </si>
  <si>
    <t>！数式が崩れますので、行が足りない場合は間に挿入して追加してください</t>
    <phoneticPr fontId="2"/>
  </si>
  <si>
    <r>
      <t>・「追加等整理欄」は、</t>
    </r>
    <r>
      <rPr>
        <sz val="12"/>
        <color rgb="FFFF0000"/>
        <rFont val="游ゴシック"/>
        <family val="3"/>
        <charset val="128"/>
      </rPr>
      <t>５</t>
    </r>
    <r>
      <rPr>
        <sz val="12"/>
        <color theme="1"/>
        <rFont val="游ゴシック"/>
        <family val="3"/>
        <charset val="128"/>
      </rPr>
      <t>事業年度中に契約更新済みの支援対象者に、</t>
    </r>
    <r>
      <rPr>
        <sz val="12"/>
        <color rgb="FFFF0000"/>
        <rFont val="游ゴシック"/>
        <family val="3"/>
        <charset val="128"/>
      </rPr>
      <t>６</t>
    </r>
    <r>
      <rPr>
        <sz val="12"/>
        <color theme="1"/>
        <rFont val="游ゴシック"/>
        <family val="3"/>
        <charset val="128"/>
      </rPr>
      <t>事業年度新規に追加する農家がある場合「追加」と記載。</t>
    </r>
    <r>
      <rPr>
        <sz val="12"/>
        <color theme="1"/>
        <rFont val="游ゴシック"/>
        <family val="2"/>
        <scheme val="minor"/>
      </rPr>
      <t>その他解約等の整理に活用。</t>
    </r>
    <rPh sb="2" eb="4">
      <t>ツイカ</t>
    </rPh>
    <rPh sb="4" eb="5">
      <t>トウ</t>
    </rPh>
    <rPh sb="5" eb="7">
      <t>セイリ</t>
    </rPh>
    <rPh sb="7" eb="8">
      <t>ラン</t>
    </rPh>
    <rPh sb="12" eb="14">
      <t>ジギョウ</t>
    </rPh>
    <rPh sb="14" eb="16">
      <t>ネンド</t>
    </rPh>
    <rPh sb="16" eb="17">
      <t>チュウ</t>
    </rPh>
    <rPh sb="18" eb="20">
      <t>ケイヤク</t>
    </rPh>
    <rPh sb="20" eb="22">
      <t>コウシン</t>
    </rPh>
    <rPh sb="22" eb="23">
      <t>ズ</t>
    </rPh>
    <rPh sb="25" eb="27">
      <t>シエン</t>
    </rPh>
    <rPh sb="27" eb="30">
      <t>タイショウシャ</t>
    </rPh>
    <rPh sb="33" eb="35">
      <t>ジギョウ</t>
    </rPh>
    <rPh sb="35" eb="37">
      <t>ネンド</t>
    </rPh>
    <rPh sb="37" eb="39">
      <t>シンキ</t>
    </rPh>
    <rPh sb="40" eb="42">
      <t>ツイカ</t>
    </rPh>
    <rPh sb="44" eb="46">
      <t>ノウカ</t>
    </rPh>
    <rPh sb="49" eb="51">
      <t>バアイ</t>
    </rPh>
    <rPh sb="52" eb="54">
      <t>ツイカ</t>
    </rPh>
    <rPh sb="56" eb="58">
      <t>キサイ</t>
    </rPh>
    <phoneticPr fontId="3"/>
  </si>
  <si>
    <r>
      <rPr>
        <u/>
        <sz val="12"/>
        <color rgb="FFFF0000"/>
        <rFont val="ＭＳ Ｐゴシック"/>
        <family val="3"/>
        <charset val="128"/>
      </rPr>
      <t>・Ｒ４</t>
    </r>
    <r>
      <rPr>
        <u/>
        <sz val="12"/>
        <color theme="1"/>
        <rFont val="ＭＳ Ｐゴシック"/>
        <family val="3"/>
        <charset val="128"/>
      </rPr>
      <t>又は</t>
    </r>
    <r>
      <rPr>
        <u/>
        <sz val="12"/>
        <color rgb="FFFF0000"/>
        <rFont val="ＭＳ Ｐゴシック"/>
        <family val="3"/>
        <charset val="128"/>
      </rPr>
      <t>Ｒ５</t>
    </r>
    <r>
      <rPr>
        <u/>
        <sz val="12"/>
        <color theme="1"/>
        <rFont val="ＭＳ Ｐゴシック"/>
        <family val="3"/>
        <charset val="128"/>
      </rPr>
      <t>事業年度から参加した農家で離農以外の理由で解約等を行った場合にあっては</t>
    </r>
    <r>
      <rPr>
        <sz val="12"/>
        <color theme="1"/>
        <rFont val="ＭＳ Ｐゴシック"/>
        <family val="3"/>
        <charset val="128"/>
      </rPr>
      <t>、温室面積、燃料使用量及び生産量欄は、</t>
    </r>
    <r>
      <rPr>
        <u/>
        <sz val="12"/>
        <color theme="1"/>
        <rFont val="ＭＳ Ｐゴシック"/>
        <family val="3"/>
        <charset val="128"/>
      </rPr>
      <t>解約前の計数をそのまま残して</t>
    </r>
    <rPh sb="3" eb="4">
      <t>マタ</t>
    </rPh>
    <rPh sb="7" eb="11">
      <t>ジギョウネンド</t>
    </rPh>
    <rPh sb="13" eb="15">
      <t>サンカ</t>
    </rPh>
    <rPh sb="17" eb="19">
      <t>ノウカ</t>
    </rPh>
    <rPh sb="20" eb="22">
      <t>リノウ</t>
    </rPh>
    <rPh sb="22" eb="24">
      <t>イガイ</t>
    </rPh>
    <rPh sb="25" eb="27">
      <t>リユウ</t>
    </rPh>
    <rPh sb="28" eb="30">
      <t>カイヤク</t>
    </rPh>
    <rPh sb="30" eb="31">
      <t>トウ</t>
    </rPh>
    <rPh sb="32" eb="33">
      <t>オコナ</t>
    </rPh>
    <rPh sb="35" eb="37">
      <t>バアイ</t>
    </rPh>
    <rPh sb="43" eb="47">
      <t>オンシツメンセキ</t>
    </rPh>
    <rPh sb="48" eb="53">
      <t>ネンリョウシヨウリョウ</t>
    </rPh>
    <rPh sb="53" eb="54">
      <t>オヨ</t>
    </rPh>
    <rPh sb="55" eb="58">
      <t>セイサンリョウ</t>
    </rPh>
    <rPh sb="58" eb="59">
      <t>ラン</t>
    </rPh>
    <rPh sb="61" eb="64">
      <t>カイヤクマエ</t>
    </rPh>
    <rPh sb="65" eb="67">
      <t>ケイスウ</t>
    </rPh>
    <rPh sb="72" eb="73">
      <t>ノコ</t>
    </rPh>
    <phoneticPr fontId="3"/>
  </si>
  <si>
    <r>
      <rPr>
        <u/>
        <sz val="12"/>
        <color theme="1"/>
        <rFont val="ＭＳ Ｐゴシック"/>
        <family val="3"/>
        <charset val="128"/>
      </rPr>
      <t>・離農又は何らかの理由により省エネルギー等対策推進計画から離脱した場合には</t>
    </r>
    <r>
      <rPr>
        <sz val="12"/>
        <color theme="1"/>
        <rFont val="ＭＳ Ｐゴシック"/>
        <family val="3"/>
        <charset val="128"/>
      </rPr>
      <t>、</t>
    </r>
    <r>
      <rPr>
        <b/>
        <u/>
        <sz val="12"/>
        <color theme="1"/>
        <rFont val="ＭＳ Ｐゴシック"/>
        <family val="3"/>
        <charset val="128"/>
      </rPr>
      <t>温室面積及び燃油使用量の現在欄</t>
    </r>
    <r>
      <rPr>
        <sz val="12"/>
        <color theme="1"/>
        <rFont val="ＭＳ Ｐゴシック"/>
        <family val="3"/>
        <charset val="128"/>
      </rPr>
      <t>の計数はそのまま残しておき、</t>
    </r>
    <r>
      <rPr>
        <b/>
        <u/>
        <sz val="12"/>
        <color theme="1"/>
        <rFont val="ＭＳ Ｐゴシック"/>
        <family val="3"/>
        <charset val="128"/>
      </rPr>
      <t>目標欄は「０」にすること。</t>
    </r>
    <rPh sb="1" eb="3">
      <t>リノウ</t>
    </rPh>
    <rPh sb="3" eb="4">
      <t>マタ</t>
    </rPh>
    <rPh sb="5" eb="6">
      <t>ナン</t>
    </rPh>
    <rPh sb="9" eb="11">
      <t>リユウ</t>
    </rPh>
    <rPh sb="14" eb="15">
      <t>ショウ</t>
    </rPh>
    <rPh sb="20" eb="21">
      <t>トウ</t>
    </rPh>
    <rPh sb="21" eb="23">
      <t>タイサク</t>
    </rPh>
    <rPh sb="23" eb="25">
      <t>スイシン</t>
    </rPh>
    <rPh sb="25" eb="27">
      <t>ケイカク</t>
    </rPh>
    <rPh sb="29" eb="31">
      <t>リダツ</t>
    </rPh>
    <rPh sb="33" eb="35">
      <t>バアイ</t>
    </rPh>
    <rPh sb="38" eb="40">
      <t>オンシツ</t>
    </rPh>
    <rPh sb="40" eb="42">
      <t>メンセキ</t>
    </rPh>
    <rPh sb="42" eb="43">
      <t>オヨ</t>
    </rPh>
    <rPh sb="44" eb="46">
      <t>ネンユ</t>
    </rPh>
    <rPh sb="46" eb="49">
      <t>シヨウリョウ</t>
    </rPh>
    <rPh sb="50" eb="52">
      <t>ゲンザイ</t>
    </rPh>
    <rPh sb="52" eb="53">
      <t>ラン</t>
    </rPh>
    <phoneticPr fontId="3"/>
  </si>
  <si>
    <t>経営温室面積（a）</t>
    <rPh sb="0" eb="2">
      <t>ケイエイ</t>
    </rPh>
    <rPh sb="2" eb="4">
      <t>オンシツ</t>
    </rPh>
    <rPh sb="4" eb="6">
      <t>メンセキ</t>
    </rPh>
    <phoneticPr fontId="2"/>
  </si>
  <si>
    <t>うち
Ａ重油</t>
    <rPh sb="3" eb="6">
      <t>アジュウユ</t>
    </rPh>
    <phoneticPr fontId="2"/>
  </si>
  <si>
    <t>うち
灯油</t>
    <rPh sb="3" eb="5">
      <t>トウユ</t>
    </rPh>
    <phoneticPr fontId="2"/>
  </si>
  <si>
    <t>うち
ＬＰガス</t>
  </si>
  <si>
    <t>うち
ＬＮＧ</t>
  </si>
  <si>
    <t>Ｒ６</t>
    <phoneticPr fontId="2"/>
  </si>
  <si>
    <t>Ｒ７</t>
    <phoneticPr fontId="2"/>
  </si>
  <si>
    <t>Ｒ８</t>
    <phoneticPr fontId="2"/>
  </si>
  <si>
    <t>省エネ設備・生産性向上設備導入計画</t>
    <rPh sb="0" eb="1">
      <t>ショウ</t>
    </rPh>
    <rPh sb="3" eb="5">
      <t>セツビ</t>
    </rPh>
    <rPh sb="6" eb="9">
      <t>セイサンセイ</t>
    </rPh>
    <rPh sb="9" eb="11">
      <t>コウジョウ</t>
    </rPh>
    <rPh sb="11" eb="13">
      <t>セツビ</t>
    </rPh>
    <rPh sb="13" eb="15">
      <t>ドウニュウ</t>
    </rPh>
    <rPh sb="15" eb="17">
      <t>ケイカク</t>
    </rPh>
    <phoneticPr fontId="2"/>
  </si>
  <si>
    <t>6年７月～９月
使用量</t>
    <rPh sb="1" eb="2">
      <t>ネン</t>
    </rPh>
    <rPh sb="3" eb="7">
      <t>ガツカラ9ガツ</t>
    </rPh>
    <rPh sb="8" eb="11">
      <t>シヨウリョウ</t>
    </rPh>
    <phoneticPr fontId="2"/>
  </si>
  <si>
    <t>電気ヒートポンプ導入状況</t>
    <rPh sb="0" eb="2">
      <t>デンキ</t>
    </rPh>
    <rPh sb="8" eb="10">
      <t>ドウニュウ</t>
    </rPh>
    <rPh sb="10" eb="12">
      <t>ジョウキョウ</t>
    </rPh>
    <phoneticPr fontId="2"/>
  </si>
  <si>
    <t>ガスヒートポンプ導入状況</t>
    <rPh sb="8" eb="10">
      <t>ドウニュウ</t>
    </rPh>
    <rPh sb="10" eb="12">
      <t>ジョウキョウ</t>
    </rPh>
    <phoneticPr fontId="2"/>
  </si>
  <si>
    <t>その他の省エネ設備・生産性向上設備</t>
    <rPh sb="2" eb="3">
      <t>タ</t>
    </rPh>
    <rPh sb="4" eb="5">
      <t>ショウ</t>
    </rPh>
    <rPh sb="7" eb="9">
      <t>セツビ</t>
    </rPh>
    <rPh sb="10" eb="15">
      <t>セイサンセイコウジョウ</t>
    </rPh>
    <rPh sb="15" eb="17">
      <t>セツビ</t>
    </rPh>
    <phoneticPr fontId="2"/>
  </si>
  <si>
    <t>導入済</t>
    <rPh sb="0" eb="3">
      <t>ドウニュウズミ</t>
    </rPh>
    <phoneticPr fontId="2"/>
  </si>
  <si>
    <t>導入予定</t>
    <rPh sb="0" eb="4">
      <t>ドウニュウヨテイ</t>
    </rPh>
    <phoneticPr fontId="2"/>
  </si>
  <si>
    <t>台数</t>
  </si>
  <si>
    <t>温室面積
(a)</t>
    <rPh sb="0" eb="4">
      <t>オンシツメンセキ</t>
    </rPh>
    <phoneticPr fontId="2"/>
  </si>
  <si>
    <t>台数</t>
    <rPh sb="0" eb="2">
      <t>ダイスウ</t>
    </rPh>
    <phoneticPr fontId="2"/>
  </si>
  <si>
    <t>事業年度</t>
    <rPh sb="0" eb="4">
      <t>ジギョウネンド</t>
    </rPh>
    <phoneticPr fontId="2"/>
  </si>
  <si>
    <t>設備名</t>
    <rPh sb="0" eb="2">
      <t>セツビ</t>
    </rPh>
    <rPh sb="2" eb="3">
      <t>メイ</t>
    </rPh>
    <phoneticPr fontId="2"/>
  </si>
  <si>
    <t>Ｒ６</t>
  </si>
  <si>
    <t>循環扇</t>
    <rPh sb="0" eb="2">
      <t>ジュンカン</t>
    </rPh>
    <rPh sb="2" eb="3">
      <t>オウギ</t>
    </rPh>
    <phoneticPr fontId="2"/>
  </si>
  <si>
    <t>Ｒ７</t>
  </si>
  <si>
    <t>Ｒ８</t>
  </si>
  <si>
    <t>現状</t>
    <rPh sb="0" eb="2">
      <t>ゲンジョウ</t>
    </rPh>
    <phoneticPr fontId="2"/>
  </si>
  <si>
    <t>導入後</t>
    <rPh sb="0" eb="3">
      <t>ドウニュウゴ</t>
    </rPh>
    <phoneticPr fontId="2"/>
  </si>
  <si>
    <t>施設園芸セーフティネット構築事業　令和６年度　単価表</t>
    <rPh sb="17" eb="19">
      <t>レイワ</t>
    </rPh>
    <rPh sb="20" eb="22">
      <t>ネンド</t>
    </rPh>
    <rPh sb="23" eb="26">
      <t>タンカヒョウ</t>
    </rPh>
    <phoneticPr fontId="2"/>
  </si>
  <si>
    <t>発動基準価格</t>
    <rPh sb="0" eb="2">
      <t>ハツドウ</t>
    </rPh>
    <rPh sb="2" eb="6">
      <t>キジュンカカク</t>
    </rPh>
    <phoneticPr fontId="2"/>
  </si>
  <si>
    <t>Ａ重油（ℓ）</t>
    <rPh sb="1" eb="3">
      <t>ジュウユ</t>
    </rPh>
    <phoneticPr fontId="37"/>
  </si>
  <si>
    <t>急騰特例</t>
    <rPh sb="0" eb="4">
      <t>キュウトウトクレイ</t>
    </rPh>
    <phoneticPr fontId="2"/>
  </si>
  <si>
    <t>灯油（ℓ）</t>
    <rPh sb="0" eb="2">
      <t>トウユ</t>
    </rPh>
    <phoneticPr fontId="37"/>
  </si>
  <si>
    <t>ＬＰガス（㎏）</t>
  </si>
  <si>
    <t>ＬＮＧ（㎥）</t>
  </si>
  <si>
    <t>※LNGは令和５年９月使用分より激減緩和の幅縮小されたため、補填金単価かた助成額（15円/㎥）を除することとなる</t>
    <phoneticPr fontId="2"/>
  </si>
  <si>
    <t>（平均価格）-57-15＝「補填金単価」</t>
    <rPh sb="1" eb="5">
      <t>ヘイキンカカク</t>
    </rPh>
    <rPh sb="14" eb="19">
      <t>ホテンキンタンカ</t>
    </rPh>
    <phoneticPr fontId="2"/>
  </si>
  <si>
    <t>令和6年10月</t>
    <rPh sb="0" eb="2">
      <t>レイワ</t>
    </rPh>
    <rPh sb="3" eb="4">
      <t>ネン</t>
    </rPh>
    <rPh sb="6" eb="7">
      <t>ガツ</t>
    </rPh>
    <phoneticPr fontId="2"/>
  </si>
  <si>
    <t>燃料別</t>
    <rPh sb="0" eb="3">
      <t>ネンリョウベツ</t>
    </rPh>
    <phoneticPr fontId="2"/>
  </si>
  <si>
    <t>全国平均価格</t>
    <rPh sb="0" eb="2">
      <t>ゼンコク</t>
    </rPh>
    <rPh sb="2" eb="4">
      <t>ヘイキン</t>
    </rPh>
    <rPh sb="4" eb="6">
      <t>カカク</t>
    </rPh>
    <phoneticPr fontId="2"/>
  </si>
  <si>
    <t>補填金単価</t>
    <rPh sb="0" eb="3">
      <t>ホテンキン</t>
    </rPh>
    <rPh sb="3" eb="5">
      <t>タンカ</t>
    </rPh>
    <phoneticPr fontId="2"/>
  </si>
  <si>
    <t>補填割合</t>
    <rPh sb="0" eb="4">
      <t>ホテンワリアイ</t>
    </rPh>
    <phoneticPr fontId="2"/>
  </si>
  <si>
    <t>◆補填割合</t>
    <rPh sb="1" eb="5">
      <t>ホテンワリアイ</t>
    </rPh>
    <phoneticPr fontId="2"/>
  </si>
  <si>
    <t>※リンク用</t>
    <rPh sb="4" eb="5">
      <t>ヨウ</t>
    </rPh>
    <phoneticPr fontId="2"/>
  </si>
  <si>
    <t>Ａ重油</t>
    <rPh sb="1" eb="3">
      <t>ジュウユ</t>
    </rPh>
    <phoneticPr fontId="37"/>
  </si>
  <si>
    <t>通常</t>
    <rPh sb="0" eb="2">
      <t>ツウジョウ</t>
    </rPh>
    <phoneticPr fontId="2"/>
  </si>
  <si>
    <t>R6事業年度</t>
    <rPh sb="2" eb="4">
      <t>ジギョウ</t>
    </rPh>
    <rPh sb="4" eb="6">
      <t>ネンド</t>
    </rPh>
    <phoneticPr fontId="14"/>
  </si>
  <si>
    <t>発動基準価格</t>
    <phoneticPr fontId="14"/>
  </si>
  <si>
    <t>灯油</t>
    <rPh sb="0" eb="2">
      <t>トウユ</t>
    </rPh>
    <phoneticPr fontId="37"/>
  </si>
  <si>
    <t>急騰特例</t>
    <rPh sb="0" eb="2">
      <t>キュウトウ</t>
    </rPh>
    <rPh sb="2" eb="4">
      <t>トクレイ</t>
    </rPh>
    <phoneticPr fontId="2"/>
  </si>
  <si>
    <t>※急騰特例が優先</t>
    <rPh sb="1" eb="3">
      <t>キュウトウ</t>
    </rPh>
    <rPh sb="3" eb="5">
      <t>トクレイ</t>
    </rPh>
    <rPh sb="6" eb="8">
      <t>ユウセン</t>
    </rPh>
    <phoneticPr fontId="2"/>
  </si>
  <si>
    <t>◆低温特例</t>
    <rPh sb="1" eb="3">
      <t>テイオン</t>
    </rPh>
    <rPh sb="3" eb="5">
      <t>トクレイ</t>
    </rPh>
    <phoneticPr fontId="2"/>
  </si>
  <si>
    <t>▲0.1～0.4℃</t>
    <phoneticPr fontId="2"/>
  </si>
  <si>
    <t>令和6年度11月</t>
    <rPh sb="0" eb="2">
      <t>レイワ</t>
    </rPh>
    <rPh sb="3" eb="4">
      <t>ネン</t>
    </rPh>
    <rPh sb="4" eb="5">
      <t>ド</t>
    </rPh>
    <rPh sb="7" eb="8">
      <t>ガツ</t>
    </rPh>
    <phoneticPr fontId="2"/>
  </si>
  <si>
    <t>▲0.5～0.9℃</t>
    <phoneticPr fontId="2"/>
  </si>
  <si>
    <t>ＬＮＧ</t>
  </si>
  <si>
    <t>▲1.0℃以上</t>
    <rPh sb="5" eb="7">
      <t>イジョウ</t>
    </rPh>
    <phoneticPr fontId="2"/>
  </si>
  <si>
    <t>令和6年度12月</t>
    <rPh sb="0" eb="2">
      <t>レイワ</t>
    </rPh>
    <rPh sb="3" eb="4">
      <t>ネン</t>
    </rPh>
    <rPh sb="4" eb="5">
      <t>ド</t>
    </rPh>
    <rPh sb="7" eb="8">
      <t>ガツ</t>
    </rPh>
    <phoneticPr fontId="2"/>
  </si>
  <si>
    <t>令和7年度1月</t>
    <rPh sb="0" eb="2">
      <t>レイワ</t>
    </rPh>
    <rPh sb="3" eb="4">
      <t>ネン</t>
    </rPh>
    <rPh sb="4" eb="5">
      <t>ド</t>
    </rPh>
    <rPh sb="6" eb="7">
      <t>ガツ</t>
    </rPh>
    <phoneticPr fontId="2"/>
  </si>
  <si>
    <t>令和7年度2月</t>
    <rPh sb="0" eb="2">
      <t>レイワ</t>
    </rPh>
    <rPh sb="3" eb="4">
      <t>ネン</t>
    </rPh>
    <rPh sb="4" eb="5">
      <t>ド</t>
    </rPh>
    <rPh sb="6" eb="7">
      <t>ガツ</t>
    </rPh>
    <phoneticPr fontId="2"/>
  </si>
  <si>
    <t>令和7年度3月</t>
    <rPh sb="0" eb="2">
      <t>レイワ</t>
    </rPh>
    <rPh sb="3" eb="4">
      <t>ネン</t>
    </rPh>
    <rPh sb="4" eb="5">
      <t>ド</t>
    </rPh>
    <rPh sb="6" eb="7">
      <t>ガツ</t>
    </rPh>
    <phoneticPr fontId="2"/>
  </si>
  <si>
    <t>令和7年度4月</t>
    <rPh sb="0" eb="2">
      <t>レイワ</t>
    </rPh>
    <rPh sb="3" eb="4">
      <t>ネン</t>
    </rPh>
    <rPh sb="4" eb="5">
      <t>ド</t>
    </rPh>
    <rPh sb="6" eb="7">
      <t>ガツ</t>
    </rPh>
    <phoneticPr fontId="2"/>
  </si>
  <si>
    <t>令和7年度5月</t>
    <rPh sb="0" eb="2">
      <t>レイワ</t>
    </rPh>
    <rPh sb="3" eb="4">
      <t>ネン</t>
    </rPh>
    <rPh sb="4" eb="5">
      <t>ド</t>
    </rPh>
    <rPh sb="6" eb="7">
      <t>ガツ</t>
    </rPh>
    <phoneticPr fontId="2"/>
  </si>
  <si>
    <t>令和7年度6月</t>
    <rPh sb="0" eb="2">
      <t>レイワ</t>
    </rPh>
    <rPh sb="3" eb="4">
      <t>ネン</t>
    </rPh>
    <rPh sb="4" eb="5">
      <t>ド</t>
    </rPh>
    <rPh sb="6" eb="7">
      <t>ガツ</t>
    </rPh>
    <phoneticPr fontId="2"/>
  </si>
  <si>
    <t>補填金単価</t>
    <rPh sb="0" eb="5">
      <t>ホテンキンタンカ</t>
    </rPh>
    <phoneticPr fontId="2"/>
  </si>
  <si>
    <t>令和６年　　　１０月分</t>
    <rPh sb="0" eb="2">
      <t>レイワ</t>
    </rPh>
    <rPh sb="3" eb="4">
      <t>ネン</t>
    </rPh>
    <rPh sb="9" eb="11">
      <t>ガツブン</t>
    </rPh>
    <phoneticPr fontId="2"/>
  </si>
  <si>
    <t>燃料購入実績
(ℓ,㎏,㎥)</t>
    <rPh sb="0" eb="2">
      <t>ネンリョウ</t>
    </rPh>
    <rPh sb="2" eb="4">
      <t>コウニュウ</t>
    </rPh>
    <rPh sb="4" eb="6">
      <t>ジッセキ</t>
    </rPh>
    <phoneticPr fontId="10"/>
  </si>
  <si>
    <t>補填対象数量
(ℓ,㎏,㎥)</t>
    <rPh sb="0" eb="2">
      <t>ホテン</t>
    </rPh>
    <rPh sb="2" eb="4">
      <t>タイショウ</t>
    </rPh>
    <rPh sb="4" eb="6">
      <t>スウリョウ</t>
    </rPh>
    <phoneticPr fontId="10"/>
  </si>
  <si>
    <t>令和６年　　　１1月分</t>
    <rPh sb="0" eb="2">
      <t>レイワ</t>
    </rPh>
    <rPh sb="3" eb="4">
      <t>ネン</t>
    </rPh>
    <rPh sb="9" eb="11">
      <t>ガツブン</t>
    </rPh>
    <phoneticPr fontId="2"/>
  </si>
  <si>
    <t>令和６年　　　１2月分</t>
    <rPh sb="0" eb="2">
      <t>レイワ</t>
    </rPh>
    <rPh sb="3" eb="4">
      <t>ネン</t>
    </rPh>
    <rPh sb="9" eb="11">
      <t>ガツブン</t>
    </rPh>
    <phoneticPr fontId="2"/>
  </si>
  <si>
    <t>令和7年　　　１月分</t>
    <rPh sb="0" eb="2">
      <t>レイワ</t>
    </rPh>
    <rPh sb="3" eb="4">
      <t>ネン</t>
    </rPh>
    <rPh sb="8" eb="10">
      <t>ガツブン</t>
    </rPh>
    <phoneticPr fontId="2"/>
  </si>
  <si>
    <t>令和7年　　　2月分</t>
    <rPh sb="0" eb="2">
      <t>レイワ</t>
    </rPh>
    <rPh sb="3" eb="4">
      <t>ネン</t>
    </rPh>
    <rPh sb="8" eb="10">
      <t>ガツブン</t>
    </rPh>
    <phoneticPr fontId="2"/>
  </si>
  <si>
    <t>令和7年　　　3月分</t>
    <rPh sb="0" eb="2">
      <t>レイワ</t>
    </rPh>
    <rPh sb="3" eb="4">
      <t>ネン</t>
    </rPh>
    <rPh sb="8" eb="10">
      <t>ガツブン</t>
    </rPh>
    <phoneticPr fontId="2"/>
  </si>
  <si>
    <t>令和7年　　　4月分</t>
    <rPh sb="0" eb="2">
      <t>レイワ</t>
    </rPh>
    <rPh sb="3" eb="4">
      <t>ネン</t>
    </rPh>
    <rPh sb="8" eb="10">
      <t>ガツブン</t>
    </rPh>
    <phoneticPr fontId="2"/>
  </si>
  <si>
    <t>令和7年　　　5月分</t>
    <rPh sb="0" eb="2">
      <t>レイワ</t>
    </rPh>
    <rPh sb="3" eb="4">
      <t>ネン</t>
    </rPh>
    <rPh sb="8" eb="10">
      <t>ガツブン</t>
    </rPh>
    <phoneticPr fontId="2"/>
  </si>
  <si>
    <t>令和7年　　　6月分</t>
    <rPh sb="0" eb="2">
      <t>レイワ</t>
    </rPh>
    <rPh sb="3" eb="4">
      <t>ネン</t>
    </rPh>
    <rPh sb="8" eb="10">
      <t>ガツブン</t>
    </rPh>
    <phoneticPr fontId="2"/>
  </si>
  <si>
    <t>Ａ重油</t>
  </si>
  <si>
    <t>灯油</t>
  </si>
  <si>
    <t>×</t>
  </si>
  <si>
    <t>〇</t>
  </si>
  <si>
    <t>バラ</t>
  </si>
  <si>
    <t>ユリ</t>
  </si>
  <si>
    <t>キク</t>
  </si>
  <si>
    <t>トルコキキョウ</t>
  </si>
  <si>
    <t>〇〇　〇〇</t>
    <phoneticPr fontId="2"/>
  </si>
  <si>
    <t>茨城県〇〇〇</t>
    <rPh sb="0" eb="3">
      <t>イバラキケン</t>
    </rPh>
    <phoneticPr fontId="2"/>
  </si>
  <si>
    <t>〇〇園芸（代表：〇〇　〇〇）</t>
    <rPh sb="2" eb="4">
      <t>エンゲイ</t>
    </rPh>
    <rPh sb="5" eb="7">
      <t>ダイヒョウ</t>
    </rPh>
    <phoneticPr fontId="2"/>
  </si>
  <si>
    <t>燃料補填
積立必要額
（円）</t>
    <rPh sb="0" eb="2">
      <t>ネンリョウ</t>
    </rPh>
    <rPh sb="2" eb="4">
      <t>ホテン</t>
    </rPh>
    <rPh sb="5" eb="7">
      <t>ツミタテ</t>
    </rPh>
    <rPh sb="7" eb="9">
      <t>ヒツヨウ</t>
    </rPh>
    <rPh sb="9" eb="10">
      <t>ガク</t>
    </rPh>
    <rPh sb="12" eb="13">
      <t>エン</t>
    </rPh>
    <phoneticPr fontId="2"/>
  </si>
  <si>
    <t>計算式による自動計算　※入力不要</t>
    <rPh sb="0" eb="3">
      <t>ケイサンシキ</t>
    </rPh>
    <rPh sb="6" eb="8">
      <t>ジドウ</t>
    </rPh>
    <rPh sb="8" eb="10">
      <t>ケイサン</t>
    </rPh>
    <rPh sb="12" eb="16">
      <t>ニュウリョクフヨウ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</si>
</sst>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76" formatCode="General&quot;事&quot;&quot;業&quot;&quot;年&quot;&quot;度&quot;"/>
    <numFmt numFmtId="177" formatCode="General&quot;月&quot;"/>
    <numFmt numFmtId="178" formatCode="&quot;翌&quot;General&quot;月&quot;"/>
    <numFmt numFmtId="179" formatCode="#,##0.0;[Red]\-#,##0.0"/>
    <numFmt numFmtId="180" formatCode="0&quot;名&quot;"/>
    <numFmt numFmtId="181" formatCode="#,##0_ "/>
    <numFmt numFmtId="182" formatCode="0.00_ "/>
    <numFmt numFmtId="183" formatCode="General&quot;名&quot;"/>
    <numFmt numFmtId="184" formatCode="General&quot;円&quot;\ℓ"/>
    <numFmt numFmtId="185" formatCode="0.0"/>
    <numFmt numFmtId="186" formatCode="General&quot;円&quot;&quot;㎏&quot;"/>
    <numFmt numFmtId="187" formatCode="General&quot;円&quot;&quot;㎥&quot;"/>
    <numFmt numFmtId="188" formatCode="0.0_);[Red]\(0.0\)"/>
    <numFmt numFmtId="189" formatCode="#,##0.00_ ;[Red]\-#,##0.00\ "/>
    <numFmt numFmtId="190" formatCode="General&quot;円/㍑&quot;"/>
    <numFmt numFmtId="191" formatCode="General&quot;円/㎏&quot;"/>
    <numFmt numFmtId="192" formatCode="General&quot;円/㎥&quot;"/>
    <numFmt numFmtId="193" formatCode="General&quot;円&quot;&quot;/㎏&quot;"/>
    <numFmt numFmtId="194" formatCode="General&quot;円&quot;&quot;/㎥&quot;"/>
  </numFmts>
  <fonts count="47">
    <font>
      <sz val="11"/>
      <color theme="1"/>
      <name val="游ゴシック"/>
      <family val="2"/>
      <scheme val="minor"/>
    </font>
    <font>
      <sz val="11"/>
      <color theme="1"/>
      <name val="游ゴシック"/>
      <family val="2"/>
      <scheme val="minor"/>
    </font>
    <font>
      <sz val="6"/>
      <name val="游ゴシック"/>
      <family val="3"/>
      <charset val="128"/>
      <scheme val="minor"/>
    </font>
    <font>
      <sz val="6"/>
      <name val="ＭＳ Ｐゴシック"/>
      <family val="3"/>
      <charset val="128"/>
    </font>
    <font>
      <sz val="11"/>
      <color theme="1"/>
      <name val="メイリオ"/>
      <family val="3"/>
      <charset val="128"/>
    </font>
    <font>
      <b/>
      <sz val="26"/>
      <color theme="1"/>
      <name val="メイリオ"/>
      <family val="3"/>
      <charset val="128"/>
    </font>
    <font>
      <b/>
      <sz val="22"/>
      <color theme="1"/>
      <name val="メイリオ"/>
      <family val="3"/>
      <charset val="128"/>
    </font>
    <font>
      <sz val="14"/>
      <color theme="1"/>
      <name val="メイリオ"/>
      <family val="3"/>
      <charset val="128"/>
    </font>
    <font>
      <sz val="11"/>
      <color rgb="FFFF0000"/>
      <name val="メイリオ"/>
      <family val="3"/>
      <charset val="128"/>
    </font>
    <font>
      <sz val="10"/>
      <color theme="1"/>
      <name val="メイリオ"/>
      <family val="3"/>
      <charset val="128"/>
    </font>
    <font>
      <sz val="10"/>
      <name val="メイリオ"/>
      <family val="3"/>
      <charset val="128"/>
    </font>
    <font>
      <sz val="11"/>
      <name val="メイリオ"/>
      <family val="3"/>
      <charset val="128"/>
    </font>
    <font>
      <sz val="9"/>
      <color rgb="FFFF0000"/>
      <name val="メイリオ"/>
      <family val="3"/>
      <charset val="128"/>
    </font>
    <font>
      <b/>
      <sz val="11"/>
      <color rgb="FFFF0000"/>
      <name val="メイリオ"/>
      <family val="3"/>
      <charset val="128"/>
    </font>
    <font>
      <sz val="6"/>
      <name val="游ゴシック"/>
      <family val="2"/>
      <charset val="128"/>
      <scheme val="minor"/>
    </font>
    <font>
      <sz val="11"/>
      <color theme="1"/>
      <name val="Meiryo UI"/>
      <family val="3"/>
      <charset val="128"/>
    </font>
    <font>
      <b/>
      <sz val="11"/>
      <color theme="1"/>
      <name val="メイリオ"/>
      <family val="3"/>
      <charset val="128"/>
    </font>
    <font>
      <sz val="11"/>
      <color rgb="FFC00000"/>
      <name val="メイリオ"/>
      <family val="3"/>
      <charset val="128"/>
    </font>
    <font>
      <b/>
      <sz val="14"/>
      <color indexed="81"/>
      <name val="MS P ゴシック"/>
      <family val="3"/>
      <charset val="128"/>
    </font>
    <font>
      <b/>
      <sz val="12"/>
      <color indexed="81"/>
      <name val="MS P ゴシック"/>
      <family val="3"/>
      <charset val="128"/>
    </font>
    <font>
      <b/>
      <sz val="11"/>
      <color theme="1"/>
      <name val="游ゴシック"/>
      <family val="3"/>
      <charset val="128"/>
      <scheme val="minor"/>
    </font>
    <font>
      <sz val="12"/>
      <color theme="1"/>
      <name val="游ゴシック"/>
      <family val="2"/>
      <scheme val="minor"/>
    </font>
    <font>
      <sz val="12"/>
      <color rgb="FFFF0000"/>
      <name val="游ゴシック"/>
      <family val="3"/>
      <charset val="128"/>
    </font>
    <font>
      <sz val="12"/>
      <color theme="1"/>
      <name val="游ゴシック"/>
      <family val="3"/>
      <charset val="128"/>
    </font>
    <font>
      <sz val="12"/>
      <color theme="1"/>
      <name val="ＭＳ Ｐゴシック"/>
      <family val="3"/>
      <charset val="128"/>
    </font>
    <font>
      <u/>
      <sz val="12"/>
      <color rgb="FFFF0000"/>
      <name val="ＭＳ Ｐゴシック"/>
      <family val="3"/>
      <charset val="128"/>
    </font>
    <font>
      <u/>
      <sz val="12"/>
      <color theme="1"/>
      <name val="ＭＳ Ｐゴシック"/>
      <family val="3"/>
      <charset val="128"/>
    </font>
    <font>
      <b/>
      <u/>
      <sz val="12"/>
      <color theme="1"/>
      <name val="ＭＳ Ｐゴシック"/>
      <family val="3"/>
      <charset val="128"/>
    </font>
    <font>
      <b/>
      <sz val="12"/>
      <color rgb="FFFF0000"/>
      <name val="游ゴシック"/>
      <family val="3"/>
      <charset val="128"/>
      <scheme val="minor"/>
    </font>
    <font>
      <b/>
      <sz val="22"/>
      <color theme="1"/>
      <name val="游ゴシック"/>
      <family val="3"/>
      <charset val="128"/>
      <scheme val="minor"/>
    </font>
    <font>
      <sz val="11"/>
      <name val="游ゴシック"/>
      <family val="3"/>
      <charset val="128"/>
      <scheme val="minor"/>
    </font>
    <font>
      <b/>
      <sz val="11"/>
      <color rgb="FFFF0000"/>
      <name val="游ゴシック"/>
      <family val="3"/>
      <charset val="128"/>
      <scheme val="minor"/>
    </font>
    <font>
      <sz val="11"/>
      <name val="游ゴシック"/>
      <family val="2"/>
      <scheme val="minor"/>
    </font>
    <font>
      <sz val="11"/>
      <color rgb="FFC00000"/>
      <name val="游ゴシック"/>
      <family val="2"/>
      <scheme val="minor"/>
    </font>
    <font>
      <sz val="11"/>
      <color rgb="FFC00000"/>
      <name val="游ゴシック"/>
      <family val="3"/>
      <charset val="128"/>
      <scheme val="minor"/>
    </font>
    <font>
      <sz val="10"/>
      <color theme="1"/>
      <name val="游ゴシック"/>
      <family val="2"/>
      <scheme val="minor"/>
    </font>
    <font>
      <sz val="10"/>
      <color theme="1"/>
      <name val="游ゴシック"/>
      <family val="3"/>
      <charset val="128"/>
      <scheme val="minor"/>
    </font>
    <font>
      <sz val="11"/>
      <name val="ＭＳ Ｐゴシック"/>
      <family val="3"/>
      <charset val="128"/>
    </font>
    <font>
      <b/>
      <sz val="10"/>
      <color theme="1"/>
      <name val="游ゴシック"/>
      <family val="3"/>
      <charset val="128"/>
      <scheme val="minor"/>
    </font>
    <font>
      <sz val="8"/>
      <color theme="1"/>
      <name val="游ゴシック"/>
      <family val="2"/>
      <scheme val="minor"/>
    </font>
    <font>
      <sz val="9"/>
      <color theme="1"/>
      <name val="游ゴシック"/>
      <family val="2"/>
      <scheme val="minor"/>
    </font>
    <font>
      <sz val="9"/>
      <color theme="1"/>
      <name val="游ゴシック"/>
      <family val="3"/>
      <charset val="128"/>
      <scheme val="minor"/>
    </font>
    <font>
      <sz val="8"/>
      <color theme="1"/>
      <name val="メイリオ"/>
      <family val="3"/>
      <charset val="128"/>
    </font>
    <font>
      <sz val="9"/>
      <color theme="1"/>
      <name val="メイリオ"/>
      <family val="3"/>
      <charset val="128"/>
    </font>
    <font>
      <b/>
      <sz val="12"/>
      <color theme="1"/>
      <name val="游ゴシック"/>
      <family val="3"/>
      <charset val="128"/>
      <scheme val="minor"/>
    </font>
    <font>
      <sz val="10"/>
      <color rgb="FFFF0000"/>
      <name val="メイリオ"/>
      <family val="3"/>
      <charset val="128"/>
    </font>
    <font>
      <b/>
      <sz val="14"/>
      <color rgb="FFFF0000"/>
      <name val="游ゴシック"/>
      <family val="3"/>
      <charset val="128"/>
      <scheme val="minor"/>
    </font>
  </fonts>
  <fills count="13">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rgb="FFFFFF99"/>
        <bgColor indexed="64"/>
      </patternFill>
    </fill>
    <fill>
      <patternFill patternType="solid">
        <fgColor rgb="FFFFCC9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CCECFF"/>
        <bgColor indexed="64"/>
      </patternFill>
    </fill>
    <fill>
      <patternFill patternType="solid">
        <fgColor rgb="FFFF9900"/>
        <bgColor indexed="64"/>
      </patternFill>
    </fill>
    <fill>
      <patternFill patternType="solid">
        <fgColor rgb="FFFFFF00"/>
        <bgColor indexed="64"/>
      </patternFill>
    </fill>
  </fills>
  <borders count="7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right style="thin">
        <color indexed="64"/>
      </right>
      <top/>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double">
        <color indexed="64"/>
      </left>
      <right/>
      <top style="thin">
        <color indexed="64"/>
      </top>
      <bottom style="double">
        <color indexed="64"/>
      </bottom>
      <diagonal/>
    </border>
    <border>
      <left style="double">
        <color indexed="64"/>
      </left>
      <right/>
      <top/>
      <bottom style="thin">
        <color indexed="64"/>
      </bottom>
      <diagonal/>
    </border>
    <border>
      <left style="double">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diagonalUp="1">
      <left style="thin">
        <color indexed="64"/>
      </left>
      <right style="thin">
        <color indexed="64"/>
      </right>
      <top/>
      <bottom/>
      <diagonal style="thin">
        <color indexed="64"/>
      </diagonal>
    </border>
    <border>
      <left style="medium">
        <color indexed="64"/>
      </left>
      <right style="thin">
        <color indexed="64"/>
      </right>
      <top/>
      <bottom style="double">
        <color indexed="64"/>
      </bottom>
      <diagonal/>
    </border>
    <border diagonalUp="1">
      <left style="thin">
        <color indexed="64"/>
      </left>
      <right style="thin">
        <color indexed="64"/>
      </right>
      <top style="medium">
        <color indexed="64"/>
      </top>
      <bottom/>
      <diagonal style="thin">
        <color indexed="64"/>
      </diagonal>
    </border>
  </borders>
  <cellStyleXfs count="4">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cellStyleXfs>
  <cellXfs count="449">
    <xf numFmtId="0" fontId="0" fillId="0" borderId="0" xfId="0"/>
    <xf numFmtId="0" fontId="0" fillId="0" borderId="0" xfId="0" applyAlignment="1">
      <alignment horizontal="center" vertical="center" shrinkToFit="1"/>
    </xf>
    <xf numFmtId="0" fontId="0" fillId="0" borderId="0" xfId="0" applyFill="1" applyAlignment="1">
      <alignment horizontal="center" vertical="center" shrinkToFit="1"/>
    </xf>
    <xf numFmtId="0" fontId="0" fillId="0" borderId="0" xfId="0" applyAlignment="1">
      <alignment vertical="center"/>
    </xf>
    <xf numFmtId="0" fontId="0" fillId="0" borderId="0" xfId="0" applyAlignment="1">
      <alignment vertical="center" shrinkToFit="1"/>
    </xf>
    <xf numFmtId="0" fontId="4" fillId="0" borderId="0" xfId="0" applyFont="1" applyAlignment="1">
      <alignment horizontal="center" vertical="center" shrinkToFit="1"/>
    </xf>
    <xf numFmtId="0" fontId="5" fillId="0" borderId="0" xfId="0" applyFont="1" applyAlignment="1">
      <alignment vertical="center"/>
    </xf>
    <xf numFmtId="0" fontId="6" fillId="0" borderId="0" xfId="0" applyFont="1" applyAlignment="1">
      <alignment vertical="center" shrinkToFit="1"/>
    </xf>
    <xf numFmtId="0" fontId="6" fillId="0" borderId="0" xfId="0" applyFont="1" applyFill="1" applyAlignment="1">
      <alignment vertical="center" shrinkToFit="1"/>
    </xf>
    <xf numFmtId="0" fontId="4" fillId="0" borderId="0" xfId="0" applyFont="1" applyAlignment="1">
      <alignment vertical="center"/>
    </xf>
    <xf numFmtId="0" fontId="4" fillId="0" borderId="2" xfId="0" applyFont="1" applyBorder="1" applyAlignment="1">
      <alignment horizontal="center" vertical="center" shrinkToFit="1"/>
    </xf>
    <xf numFmtId="0" fontId="4" fillId="0" borderId="0" xfId="0" applyFont="1" applyFill="1" applyAlignment="1">
      <alignment horizontal="center" vertical="center" shrinkToFit="1"/>
    </xf>
    <xf numFmtId="0" fontId="4" fillId="0" borderId="0" xfId="0" applyFont="1" applyAlignment="1">
      <alignment vertical="center" shrinkToFit="1"/>
    </xf>
    <xf numFmtId="0" fontId="9" fillId="0" borderId="1" xfId="0" applyFont="1" applyBorder="1" applyAlignment="1">
      <alignment horizontal="center" vertical="center" wrapText="1" shrinkToFit="1"/>
    </xf>
    <xf numFmtId="0" fontId="4" fillId="0" borderId="4" xfId="0" applyFont="1" applyBorder="1" applyAlignment="1">
      <alignment horizontal="center" vertical="center" shrinkToFit="1"/>
    </xf>
    <xf numFmtId="0" fontId="6" fillId="0" borderId="0" xfId="0" applyFont="1" applyAlignment="1">
      <alignment horizontal="left" vertical="center" shrinkToFit="1"/>
    </xf>
    <xf numFmtId="0" fontId="9" fillId="3" borderId="6" xfId="0" applyFont="1" applyFill="1" applyBorder="1" applyAlignment="1">
      <alignment horizontal="center" vertical="center" wrapText="1" shrinkToFit="1"/>
    </xf>
    <xf numFmtId="0" fontId="4" fillId="3" borderId="9" xfId="0" applyFont="1" applyFill="1" applyBorder="1" applyAlignment="1">
      <alignment horizontal="center" vertical="center" shrinkToFit="1"/>
    </xf>
    <xf numFmtId="0" fontId="4" fillId="3" borderId="0" xfId="0" applyFont="1" applyFill="1" applyAlignment="1">
      <alignment horizontal="center" vertical="center" shrinkToFit="1"/>
    </xf>
    <xf numFmtId="0" fontId="9" fillId="3" borderId="15" xfId="0" applyFont="1" applyFill="1" applyBorder="1" applyAlignment="1">
      <alignment horizontal="center" vertical="center" wrapText="1" shrinkToFit="1"/>
    </xf>
    <xf numFmtId="0" fontId="4" fillId="3" borderId="16" xfId="0" applyFont="1" applyFill="1" applyBorder="1" applyAlignment="1">
      <alignment horizontal="center" vertical="center" shrinkToFit="1"/>
    </xf>
    <xf numFmtId="0" fontId="4" fillId="3" borderId="17" xfId="0" applyFont="1" applyFill="1" applyBorder="1" applyAlignment="1">
      <alignment horizontal="center" vertical="center" shrinkToFit="1"/>
    </xf>
    <xf numFmtId="0" fontId="4" fillId="0" borderId="6" xfId="0" applyFont="1" applyBorder="1" applyAlignment="1">
      <alignment vertical="center" wrapText="1" shrinkToFit="1"/>
    </xf>
    <xf numFmtId="0" fontId="4" fillId="3" borderId="15" xfId="0" applyFont="1" applyFill="1" applyBorder="1" applyAlignment="1">
      <alignment horizontal="center" vertical="center" shrinkToFit="1"/>
    </xf>
    <xf numFmtId="0" fontId="4" fillId="3" borderId="19" xfId="0" applyFont="1" applyFill="1" applyBorder="1" applyAlignment="1">
      <alignment horizontal="center" vertical="center" shrinkToFit="1"/>
    </xf>
    <xf numFmtId="176" fontId="4" fillId="0" borderId="19" xfId="0" applyNumberFormat="1" applyFont="1" applyBorder="1" applyAlignment="1">
      <alignment horizontal="center" vertical="center" shrinkToFit="1"/>
    </xf>
    <xf numFmtId="176" fontId="4" fillId="4" borderId="19" xfId="0" applyNumberFormat="1" applyFont="1" applyFill="1" applyBorder="1" applyAlignment="1">
      <alignment horizontal="center" vertical="center" shrinkToFit="1"/>
    </xf>
    <xf numFmtId="177" fontId="4" fillId="0" borderId="19" xfId="0" applyNumberFormat="1" applyFont="1" applyBorder="1" applyAlignment="1">
      <alignment horizontal="center" vertical="center" shrinkToFit="1"/>
    </xf>
    <xf numFmtId="178" fontId="4" fillId="0" borderId="20" xfId="0" applyNumberFormat="1" applyFont="1" applyBorder="1" applyAlignment="1">
      <alignment horizontal="center" vertical="center" shrinkToFit="1"/>
    </xf>
    <xf numFmtId="0" fontId="0" fillId="0" borderId="21" xfId="0" applyBorder="1" applyAlignment="1">
      <alignment horizontal="center" vertical="center" shrinkToFit="1"/>
    </xf>
    <xf numFmtId="0" fontId="0" fillId="0" borderId="0" xfId="0" applyFill="1" applyBorder="1" applyAlignment="1">
      <alignment horizontal="center" vertical="center" shrinkToFit="1"/>
    </xf>
    <xf numFmtId="0" fontId="4" fillId="0" borderId="22" xfId="0" applyFont="1" applyBorder="1" applyAlignment="1">
      <alignment vertical="center" wrapText="1" shrinkToFit="1"/>
    </xf>
    <xf numFmtId="0" fontId="10" fillId="4" borderId="7" xfId="0" applyFont="1" applyFill="1" applyBorder="1" applyAlignment="1">
      <alignment horizontal="center" vertical="center" wrapText="1"/>
    </xf>
    <xf numFmtId="0" fontId="4" fillId="0" borderId="1" xfId="0" applyFont="1" applyBorder="1" applyAlignment="1">
      <alignment vertical="center" wrapText="1" shrinkToFit="1"/>
    </xf>
    <xf numFmtId="0" fontId="4" fillId="0" borderId="3" xfId="0" applyFont="1" applyBorder="1" applyAlignment="1">
      <alignment horizontal="center" vertical="center" wrapText="1" shrinkToFit="1"/>
    </xf>
    <xf numFmtId="0" fontId="4" fillId="0" borderId="2" xfId="0" applyFont="1" applyBorder="1" applyAlignment="1">
      <alignment vertical="center" wrapText="1" shrinkToFit="1"/>
    </xf>
    <xf numFmtId="0" fontId="4" fillId="0" borderId="2" xfId="0" applyFont="1" applyBorder="1" applyAlignment="1">
      <alignment vertical="center" shrinkToFit="1"/>
    </xf>
    <xf numFmtId="0" fontId="11" fillId="0" borderId="2" xfId="0" applyFont="1" applyBorder="1" applyAlignment="1">
      <alignment vertical="center" wrapText="1" shrinkToFit="1"/>
    </xf>
    <xf numFmtId="0" fontId="4" fillId="5" borderId="2" xfId="0" applyFont="1" applyFill="1" applyBorder="1" applyAlignment="1">
      <alignment vertical="center" wrapText="1" shrinkToFit="1"/>
    </xf>
    <xf numFmtId="0" fontId="4" fillId="4" borderId="2" xfId="0" applyFont="1" applyFill="1" applyBorder="1" applyAlignment="1">
      <alignment vertical="center" wrapText="1" shrinkToFit="1"/>
    </xf>
    <xf numFmtId="0" fontId="4" fillId="4" borderId="4" xfId="0" applyFont="1" applyFill="1" applyBorder="1" applyAlignment="1">
      <alignment vertical="center" wrapText="1" shrinkToFit="1"/>
    </xf>
    <xf numFmtId="0" fontId="4" fillId="4" borderId="1" xfId="0" applyFont="1" applyFill="1" applyBorder="1" applyAlignment="1">
      <alignment vertical="center" wrapText="1" shrinkToFit="1"/>
    </xf>
    <xf numFmtId="0" fontId="12" fillId="0" borderId="7" xfId="0" applyFont="1" applyBorder="1" applyAlignment="1">
      <alignment horizontal="center" vertical="center" wrapText="1" shrinkToFit="1"/>
    </xf>
    <xf numFmtId="0" fontId="4" fillId="0" borderId="7" xfId="0" applyFont="1" applyBorder="1" applyAlignment="1">
      <alignment vertical="center" shrinkToFit="1"/>
    </xf>
    <xf numFmtId="0" fontId="4" fillId="4" borderId="28" xfId="0" applyFont="1" applyFill="1" applyBorder="1" applyAlignment="1">
      <alignment horizontal="center" vertical="center"/>
    </xf>
    <xf numFmtId="0" fontId="10" fillId="4" borderId="29" xfId="0" applyFont="1" applyFill="1" applyBorder="1" applyAlignment="1">
      <alignment horizontal="center" vertical="center" wrapTex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9" fontId="4" fillId="2" borderId="7" xfId="2" applyFont="1" applyFill="1" applyBorder="1" applyAlignment="1">
      <alignment horizontal="center" vertical="center" shrinkToFit="1"/>
    </xf>
    <xf numFmtId="0" fontId="4" fillId="2" borderId="7" xfId="0" applyFont="1" applyFill="1" applyBorder="1" applyAlignment="1">
      <alignment horizontal="center" vertical="center" shrinkToFit="1"/>
    </xf>
    <xf numFmtId="38" fontId="4" fillId="0" borderId="7" xfId="1" applyFont="1" applyBorder="1" applyAlignment="1">
      <alignment horizontal="center" vertical="center" shrinkToFit="1"/>
    </xf>
    <xf numFmtId="38" fontId="11" fillId="4" borderId="7" xfId="1" applyFont="1" applyFill="1" applyBorder="1" applyAlignment="1">
      <alignment horizontal="center" vertical="center" shrinkToFit="1"/>
    </xf>
    <xf numFmtId="38" fontId="4" fillId="0" borderId="7" xfId="1" applyFont="1" applyFill="1" applyBorder="1" applyAlignment="1">
      <alignment horizontal="center" vertical="center" shrinkToFit="1"/>
    </xf>
    <xf numFmtId="38" fontId="4" fillId="4" borderId="7" xfId="1" applyFont="1" applyFill="1" applyBorder="1" applyAlignment="1">
      <alignment horizontal="center" vertical="center" shrinkToFit="1"/>
    </xf>
    <xf numFmtId="38" fontId="4" fillId="4" borderId="9" xfId="1" applyFont="1" applyFill="1" applyBorder="1" applyAlignment="1">
      <alignment horizontal="center" vertical="center" shrinkToFit="1"/>
    </xf>
    <xf numFmtId="38" fontId="4" fillId="4" borderId="8" xfId="1" applyFont="1" applyFill="1" applyBorder="1" applyAlignment="1">
      <alignment horizontal="center" vertical="center" shrinkToFit="1"/>
    </xf>
    <xf numFmtId="40" fontId="4" fillId="0" borderId="7" xfId="1" applyNumberFormat="1" applyFont="1" applyBorder="1" applyAlignment="1">
      <alignment horizontal="center" vertical="center" shrinkToFit="1"/>
    </xf>
    <xf numFmtId="38" fontId="4" fillId="0" borderId="10" xfId="1" applyFont="1" applyBorder="1" applyAlignment="1">
      <alignment horizontal="center" vertical="center" shrinkToFit="1"/>
    </xf>
    <xf numFmtId="38" fontId="4" fillId="4" borderId="31" xfId="1" applyFont="1" applyFill="1" applyBorder="1">
      <alignment vertical="center"/>
    </xf>
    <xf numFmtId="0" fontId="4" fillId="3" borderId="31" xfId="0" applyFont="1" applyFill="1" applyBorder="1" applyAlignment="1">
      <alignment vertical="center"/>
    </xf>
    <xf numFmtId="38" fontId="4" fillId="4" borderId="7" xfId="1" applyFont="1" applyFill="1" applyBorder="1">
      <alignment vertical="center"/>
    </xf>
    <xf numFmtId="38" fontId="13" fillId="0" borderId="7" xfId="1" applyFont="1" applyBorder="1" applyAlignment="1">
      <alignment horizontal="center" vertical="center" shrinkToFit="1"/>
    </xf>
    <xf numFmtId="38" fontId="13" fillId="0" borderId="10" xfId="1" applyFont="1" applyBorder="1" applyAlignment="1">
      <alignment horizontal="center" vertical="center" shrinkToFit="1"/>
    </xf>
    <xf numFmtId="0" fontId="11" fillId="0" borderId="7" xfId="0" applyFont="1" applyBorder="1" applyAlignment="1">
      <alignment horizontal="center" vertical="center" shrinkToFit="1"/>
    </xf>
    <xf numFmtId="0" fontId="8" fillId="0" borderId="6" xfId="0" applyFont="1" applyBorder="1" applyAlignment="1">
      <alignment horizontal="center" vertical="center" shrinkToFit="1"/>
    </xf>
    <xf numFmtId="38" fontId="11" fillId="4" borderId="19" xfId="1" applyFont="1" applyFill="1" applyBorder="1" applyAlignment="1">
      <alignment horizontal="center" vertical="center" shrinkToFit="1"/>
    </xf>
    <xf numFmtId="38" fontId="4" fillId="4" borderId="19" xfId="1" applyFont="1" applyFill="1" applyBorder="1" applyAlignment="1">
      <alignment horizontal="center" vertical="center" shrinkToFit="1"/>
    </xf>
    <xf numFmtId="38" fontId="4" fillId="4" borderId="20" xfId="1" applyFont="1" applyFill="1" applyBorder="1" applyAlignment="1">
      <alignment horizontal="center" vertical="center" shrinkToFit="1"/>
    </xf>
    <xf numFmtId="38" fontId="4" fillId="4" borderId="32" xfId="1" applyFont="1" applyFill="1" applyBorder="1" applyAlignment="1">
      <alignment horizontal="center" vertical="center" shrinkToFit="1"/>
    </xf>
    <xf numFmtId="40" fontId="4" fillId="0" borderId="19" xfId="1" applyNumberFormat="1" applyFont="1" applyBorder="1" applyAlignment="1">
      <alignment horizontal="center" vertical="center" shrinkToFit="1"/>
    </xf>
    <xf numFmtId="38" fontId="4" fillId="0" borderId="19" xfId="1" applyFont="1" applyBorder="1" applyAlignment="1">
      <alignment horizontal="center" vertical="center" shrinkToFit="1"/>
    </xf>
    <xf numFmtId="0" fontId="8" fillId="0" borderId="7" xfId="0" applyFont="1" applyBorder="1" applyAlignment="1">
      <alignment horizontal="center" vertical="center" shrinkToFit="1"/>
    </xf>
    <xf numFmtId="40" fontId="4" fillId="0" borderId="31" xfId="1" applyNumberFormat="1" applyFont="1" applyBorder="1" applyAlignment="1">
      <alignment horizontal="center" vertical="center" shrinkToFit="1"/>
    </xf>
    <xf numFmtId="38" fontId="4" fillId="0" borderId="31" xfId="1" applyFont="1" applyBorder="1" applyAlignment="1">
      <alignment horizontal="center" vertical="center" shrinkToFit="1"/>
    </xf>
    <xf numFmtId="0" fontId="8" fillId="0" borderId="12"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2" xfId="0" applyFont="1" applyBorder="1" applyAlignment="1">
      <alignment vertical="center" shrinkToFit="1"/>
    </xf>
    <xf numFmtId="38" fontId="4" fillId="0" borderId="12" xfId="1" applyFont="1" applyBorder="1" applyAlignment="1">
      <alignment horizontal="center" vertical="center" shrinkToFit="1"/>
    </xf>
    <xf numFmtId="40" fontId="4" fillId="0" borderId="12" xfId="1" applyNumberFormat="1" applyFont="1" applyBorder="1" applyAlignment="1">
      <alignment horizontal="center" vertical="center" shrinkToFit="1"/>
    </xf>
    <xf numFmtId="0" fontId="4" fillId="6" borderId="33" xfId="0" applyFont="1" applyFill="1" applyBorder="1" applyAlignment="1">
      <alignment horizontal="center" vertical="center" shrinkToFit="1"/>
    </xf>
    <xf numFmtId="38" fontId="4" fillId="6" borderId="33" xfId="0" applyNumberFormat="1" applyFont="1" applyFill="1" applyBorder="1" applyAlignment="1">
      <alignment horizontal="center" vertical="center" shrinkToFit="1"/>
    </xf>
    <xf numFmtId="38" fontId="11" fillId="6" borderId="33" xfId="0" applyNumberFormat="1" applyFont="1" applyFill="1" applyBorder="1" applyAlignment="1">
      <alignment horizontal="center" vertical="center" shrinkToFit="1"/>
    </xf>
    <xf numFmtId="38" fontId="11" fillId="6" borderId="34" xfId="0" applyNumberFormat="1" applyFont="1" applyFill="1" applyBorder="1" applyAlignment="1">
      <alignment horizontal="center" vertical="center" shrinkToFit="1"/>
    </xf>
    <xf numFmtId="38" fontId="7" fillId="4" borderId="35" xfId="1" applyFont="1" applyFill="1" applyBorder="1">
      <alignment vertical="center"/>
    </xf>
    <xf numFmtId="38" fontId="7" fillId="4" borderId="36" xfId="1" applyFont="1" applyFill="1" applyBorder="1">
      <alignment vertical="center"/>
    </xf>
    <xf numFmtId="0" fontId="0" fillId="6" borderId="0" xfId="0" applyFill="1" applyAlignment="1">
      <alignment horizontal="center" vertical="center" shrinkToFit="1"/>
    </xf>
    <xf numFmtId="0" fontId="4" fillId="0" borderId="37"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17" xfId="0" applyFont="1" applyBorder="1" applyAlignment="1">
      <alignment horizontal="center" vertical="center"/>
    </xf>
    <xf numFmtId="0" fontId="4" fillId="0" borderId="38" xfId="0" applyFont="1" applyBorder="1" applyAlignment="1">
      <alignment horizontal="center" vertical="center" shrinkToFit="1"/>
    </xf>
    <xf numFmtId="0" fontId="4" fillId="0" borderId="0" xfId="0" applyFont="1" applyFill="1" applyBorder="1" applyAlignment="1">
      <alignment horizontal="center" vertical="center" shrinkToFit="1"/>
    </xf>
    <xf numFmtId="38" fontId="4" fillId="0" borderId="0" xfId="0" applyNumberFormat="1" applyFont="1" applyAlignment="1">
      <alignment horizontal="center" vertical="center" shrinkToFit="1"/>
    </xf>
    <xf numFmtId="0" fontId="4" fillId="7" borderId="7" xfId="0" applyFont="1" applyFill="1" applyBorder="1" applyAlignment="1">
      <alignment vertical="center" shrinkToFit="1"/>
    </xf>
    <xf numFmtId="0" fontId="0" fillId="7" borderId="0" xfId="0" applyFill="1" applyAlignment="1">
      <alignment horizontal="center" vertical="center" shrinkToFit="1"/>
    </xf>
    <xf numFmtId="181" fontId="4" fillId="7" borderId="7" xfId="1" applyNumberFormat="1" applyFont="1" applyFill="1" applyBorder="1" applyAlignment="1">
      <alignment vertical="center" shrinkToFit="1"/>
    </xf>
    <xf numFmtId="0" fontId="4" fillId="7" borderId="0" xfId="0" applyFont="1" applyFill="1" applyAlignment="1">
      <alignment horizontal="center" vertical="center" shrinkToFit="1"/>
    </xf>
    <xf numFmtId="181" fontId="4" fillId="7" borderId="19" xfId="1" applyNumberFormat="1" applyFont="1" applyFill="1" applyBorder="1" applyAlignment="1">
      <alignment vertical="center"/>
    </xf>
    <xf numFmtId="0" fontId="4" fillId="7" borderId="7" xfId="0" applyFont="1" applyFill="1" applyBorder="1" applyAlignment="1">
      <alignment horizontal="center" vertical="center" shrinkToFit="1"/>
    </xf>
    <xf numFmtId="182" fontId="4" fillId="7" borderId="7" xfId="0" applyNumberFormat="1" applyFont="1" applyFill="1" applyBorder="1" applyAlignment="1">
      <alignment horizontal="center" vertical="center" shrinkToFit="1"/>
    </xf>
    <xf numFmtId="0" fontId="0" fillId="0" borderId="0" xfId="0" applyAlignment="1">
      <alignment horizontal="right" vertical="center" shrinkToFit="1"/>
    </xf>
    <xf numFmtId="0" fontId="4" fillId="4" borderId="19" xfId="0" applyFont="1" applyFill="1" applyBorder="1" applyAlignment="1">
      <alignment vertical="center"/>
    </xf>
    <xf numFmtId="0" fontId="4" fillId="4" borderId="16" xfId="0" applyFont="1" applyFill="1" applyBorder="1" applyAlignment="1">
      <alignment vertical="center"/>
    </xf>
    <xf numFmtId="0" fontId="4" fillId="3" borderId="10" xfId="0" applyFont="1" applyFill="1" applyBorder="1" applyAlignment="1">
      <alignment vertical="center"/>
    </xf>
    <xf numFmtId="0" fontId="4" fillId="3" borderId="7" xfId="0" applyFont="1" applyFill="1" applyBorder="1" applyAlignment="1">
      <alignment vertical="center"/>
    </xf>
    <xf numFmtId="9" fontId="4" fillId="0" borderId="2" xfId="2" applyFont="1" applyFill="1" applyBorder="1" applyAlignment="1">
      <alignment horizontal="center" vertical="center" shrinkToFit="1"/>
    </xf>
    <xf numFmtId="38" fontId="4" fillId="4" borderId="2" xfId="1" applyFont="1" applyFill="1" applyBorder="1" applyAlignment="1">
      <alignment horizontal="center" vertical="center" shrinkToFit="1"/>
    </xf>
    <xf numFmtId="38" fontId="4" fillId="4" borderId="4" xfId="1" applyFont="1" applyFill="1" applyBorder="1" applyAlignment="1">
      <alignment horizontal="center" vertical="center" shrinkToFit="1"/>
    </xf>
    <xf numFmtId="38" fontId="4" fillId="0" borderId="0" xfId="1" applyFont="1" applyFill="1" applyBorder="1" applyAlignment="1">
      <alignment horizontal="center" vertical="center" shrinkToFit="1"/>
    </xf>
    <xf numFmtId="0" fontId="4" fillId="0" borderId="7" xfId="0" applyFont="1" applyBorder="1" applyAlignment="1">
      <alignment horizontal="left" vertical="center"/>
    </xf>
    <xf numFmtId="0" fontId="4" fillId="0" borderId="7" xfId="0" applyFont="1" applyBorder="1" applyAlignment="1">
      <alignment horizontal="center" vertical="center"/>
    </xf>
    <xf numFmtId="0" fontId="4" fillId="0" borderId="10" xfId="0" applyFont="1" applyBorder="1" applyAlignment="1">
      <alignment horizontal="left" vertical="center"/>
    </xf>
    <xf numFmtId="183" fontId="4" fillId="4" borderId="1" xfId="0" applyNumberFormat="1" applyFont="1" applyFill="1" applyBorder="1" applyAlignment="1">
      <alignment horizontal="right" vertical="center" shrinkToFit="1"/>
    </xf>
    <xf numFmtId="38" fontId="4" fillId="4" borderId="1" xfId="1" applyFont="1" applyFill="1" applyBorder="1" applyAlignment="1">
      <alignment horizontal="center" vertical="center" shrinkToFit="1"/>
    </xf>
    <xf numFmtId="0" fontId="4" fillId="2" borderId="10" xfId="0" applyFont="1" applyFill="1" applyBorder="1" applyAlignment="1">
      <alignment vertical="center"/>
    </xf>
    <xf numFmtId="0" fontId="4" fillId="2" borderId="7" xfId="0" applyFont="1" applyFill="1" applyBorder="1" applyAlignment="1">
      <alignment vertical="center"/>
    </xf>
    <xf numFmtId="9" fontId="4" fillId="0" borderId="7" xfId="2" applyFont="1" applyFill="1" applyBorder="1" applyAlignment="1">
      <alignment horizontal="center" vertical="center" shrinkToFit="1"/>
    </xf>
    <xf numFmtId="9" fontId="4" fillId="0" borderId="7" xfId="0" applyNumberFormat="1" applyFont="1" applyBorder="1" applyAlignment="1">
      <alignment horizontal="right" vertical="center"/>
    </xf>
    <xf numFmtId="38" fontId="4" fillId="4" borderId="31" xfId="1" applyFont="1" applyFill="1" applyBorder="1" applyAlignment="1">
      <alignment horizontal="center" vertical="center" shrinkToFit="1"/>
    </xf>
    <xf numFmtId="183" fontId="4" fillId="4" borderId="6" xfId="0" applyNumberFormat="1" applyFont="1" applyFill="1" applyBorder="1" applyAlignment="1">
      <alignment horizontal="right" vertical="center" shrinkToFit="1"/>
    </xf>
    <xf numFmtId="38" fontId="4" fillId="4" borderId="6" xfId="1" applyFont="1" applyFill="1" applyBorder="1" applyAlignment="1">
      <alignment horizontal="center" vertical="center" shrinkToFit="1"/>
    </xf>
    <xf numFmtId="0" fontId="4" fillId="4" borderId="10" xfId="0" applyFont="1" applyFill="1" applyBorder="1" applyAlignment="1">
      <alignment vertical="center"/>
    </xf>
    <xf numFmtId="0" fontId="4" fillId="4" borderId="7" xfId="0" applyFont="1" applyFill="1" applyBorder="1" applyAlignment="1">
      <alignment vertical="center"/>
    </xf>
    <xf numFmtId="0" fontId="4" fillId="0" borderId="7" xfId="0" applyFont="1" applyBorder="1" applyAlignment="1">
      <alignment horizontal="right" vertical="center"/>
    </xf>
    <xf numFmtId="184" fontId="4" fillId="0" borderId="7" xfId="0" applyNumberFormat="1" applyFont="1" applyBorder="1" applyAlignment="1">
      <alignment vertical="center"/>
    </xf>
    <xf numFmtId="185" fontId="15" fillId="0" borderId="7" xfId="0" applyNumberFormat="1" applyFont="1" applyBorder="1" applyAlignment="1">
      <alignment horizontal="right" vertical="center"/>
    </xf>
    <xf numFmtId="38" fontId="4" fillId="4" borderId="12" xfId="0" applyNumberFormat="1" applyFont="1" applyFill="1" applyBorder="1" applyAlignment="1">
      <alignment horizontal="center" vertical="center" shrinkToFit="1"/>
    </xf>
    <xf numFmtId="38" fontId="4" fillId="4" borderId="14" xfId="0" applyNumberFormat="1" applyFont="1" applyFill="1" applyBorder="1" applyAlignment="1">
      <alignment horizontal="center" vertical="center" shrinkToFit="1"/>
    </xf>
    <xf numFmtId="38" fontId="4" fillId="0" borderId="0" xfId="0" applyNumberFormat="1" applyFont="1" applyFill="1" applyBorder="1" applyAlignment="1">
      <alignment horizontal="center" vertical="center" shrinkToFit="1"/>
    </xf>
    <xf numFmtId="186" fontId="4" fillId="0" borderId="7" xfId="0" applyNumberFormat="1" applyFont="1" applyBorder="1" applyAlignment="1">
      <alignment vertical="center"/>
    </xf>
    <xf numFmtId="185" fontId="4" fillId="0" borderId="7" xfId="0" applyNumberFormat="1" applyFont="1" applyBorder="1" applyAlignment="1">
      <alignment horizontal="right" vertical="center"/>
    </xf>
    <xf numFmtId="187" fontId="4" fillId="0" borderId="7" xfId="0" applyNumberFormat="1" applyFont="1" applyBorder="1" applyAlignment="1">
      <alignment vertical="center"/>
    </xf>
    <xf numFmtId="0" fontId="16" fillId="0" borderId="0" xfId="0" applyFont="1" applyAlignment="1">
      <alignment vertical="center"/>
    </xf>
    <xf numFmtId="0" fontId="8" fillId="0" borderId="0" xfId="0" applyFont="1" applyAlignment="1">
      <alignment vertical="center"/>
    </xf>
    <xf numFmtId="9" fontId="4" fillId="0" borderId="31" xfId="2" applyFont="1" applyFill="1" applyBorder="1" applyAlignment="1">
      <alignment horizontal="center" vertical="center" shrinkToFit="1"/>
    </xf>
    <xf numFmtId="38" fontId="4" fillId="4" borderId="40" xfId="1" applyFont="1" applyFill="1" applyBorder="1" applyAlignment="1">
      <alignment horizontal="center" vertical="center" shrinkToFit="1"/>
    </xf>
    <xf numFmtId="0" fontId="4" fillId="0" borderId="27" xfId="0" applyFont="1" applyBorder="1" applyAlignment="1">
      <alignment horizontal="center" vertical="center" shrinkToFit="1"/>
    </xf>
    <xf numFmtId="38" fontId="4" fillId="4" borderId="27" xfId="0" applyNumberFormat="1" applyFont="1" applyFill="1" applyBorder="1" applyAlignment="1">
      <alignment horizontal="center" vertical="center" shrinkToFit="1"/>
    </xf>
    <xf numFmtId="38" fontId="4" fillId="4" borderId="42" xfId="0" applyNumberFormat="1" applyFont="1" applyFill="1" applyBorder="1" applyAlignment="1">
      <alignment horizontal="center" vertical="center" shrinkToFit="1"/>
    </xf>
    <xf numFmtId="0" fontId="4" fillId="0" borderId="43" xfId="0" applyFont="1" applyBorder="1" applyAlignment="1">
      <alignment horizontal="center" vertical="center" shrinkToFit="1"/>
    </xf>
    <xf numFmtId="9" fontId="4" fillId="0" borderId="44" xfId="0" applyNumberFormat="1" applyFont="1" applyBorder="1" applyAlignment="1">
      <alignment horizontal="center" vertical="center" shrinkToFit="1"/>
    </xf>
    <xf numFmtId="38" fontId="4" fillId="4" borderId="44" xfId="0" applyNumberFormat="1" applyFont="1" applyFill="1" applyBorder="1" applyAlignment="1">
      <alignment horizontal="center" vertical="center" shrinkToFit="1"/>
    </xf>
    <xf numFmtId="38" fontId="4" fillId="4" borderId="45" xfId="0" applyNumberFormat="1" applyFont="1" applyFill="1" applyBorder="1" applyAlignment="1">
      <alignment horizontal="center" vertical="center" shrinkToFit="1"/>
    </xf>
    <xf numFmtId="183" fontId="4" fillId="8" borderId="43" xfId="0" applyNumberFormat="1" applyFont="1" applyFill="1" applyBorder="1" applyAlignment="1">
      <alignment horizontal="right" vertical="center" shrinkToFit="1"/>
    </xf>
    <xf numFmtId="38" fontId="4" fillId="8" borderId="44" xfId="0" applyNumberFormat="1" applyFont="1" applyFill="1" applyBorder="1" applyAlignment="1">
      <alignment horizontal="center" vertical="center" shrinkToFit="1"/>
    </xf>
    <xf numFmtId="0" fontId="4" fillId="0" borderId="0" xfId="0" applyFont="1" applyAlignment="1">
      <alignment horizontal="right" vertical="center" shrinkToFit="1"/>
    </xf>
    <xf numFmtId="0" fontId="17" fillId="0" borderId="0" xfId="0" applyFont="1" applyAlignment="1">
      <alignment horizontal="right" vertical="center" shrinkToFit="1"/>
    </xf>
    <xf numFmtId="38" fontId="17" fillId="0" borderId="0" xfId="0" applyNumberFormat="1" applyFont="1" applyAlignment="1">
      <alignment horizontal="right" vertical="center" shrinkToFit="1"/>
    </xf>
    <xf numFmtId="38" fontId="4" fillId="0" borderId="0" xfId="0" applyNumberFormat="1" applyFont="1" applyAlignment="1">
      <alignment horizontal="right" vertical="center" shrinkToFit="1"/>
    </xf>
    <xf numFmtId="9" fontId="17" fillId="0" borderId="0" xfId="2" applyFont="1" applyAlignment="1">
      <alignment horizontal="right" vertical="center" shrinkToFit="1"/>
    </xf>
    <xf numFmtId="0" fontId="17" fillId="0" borderId="0" xfId="0" applyFont="1" applyAlignment="1">
      <alignment horizontal="center" vertical="center" shrinkToFit="1"/>
    </xf>
    <xf numFmtId="38" fontId="17" fillId="0" borderId="0" xfId="1" applyFont="1" applyAlignment="1">
      <alignment vertical="center" shrinkToFit="1"/>
    </xf>
    <xf numFmtId="38" fontId="4" fillId="0" borderId="0" xfId="1" applyFont="1" applyAlignment="1">
      <alignment vertical="center" shrinkToFit="1"/>
    </xf>
    <xf numFmtId="0" fontId="4" fillId="0" borderId="31" xfId="0" applyFont="1" applyFill="1" applyBorder="1" applyAlignment="1">
      <alignment vertical="center"/>
    </xf>
    <xf numFmtId="0" fontId="11" fillId="4" borderId="2" xfId="0" applyFont="1" applyFill="1" applyBorder="1" applyAlignment="1">
      <alignment vertical="center" wrapText="1" shrinkToFit="1"/>
    </xf>
    <xf numFmtId="38" fontId="11" fillId="4" borderId="12" xfId="1" applyFont="1" applyFill="1" applyBorder="1" applyAlignment="1">
      <alignment horizontal="center" vertical="center" shrinkToFit="1"/>
    </xf>
    <xf numFmtId="38" fontId="11" fillId="4" borderId="33" xfId="0" applyNumberFormat="1" applyFont="1" applyFill="1" applyBorder="1" applyAlignment="1">
      <alignment horizontal="center" vertical="center" shrinkToFit="1"/>
    </xf>
    <xf numFmtId="0" fontId="4" fillId="0" borderId="7" xfId="0" applyNumberFormat="1" applyFont="1" applyBorder="1" applyAlignment="1">
      <alignment horizontal="center" vertical="center" shrinkToFit="1"/>
    </xf>
    <xf numFmtId="0" fontId="4" fillId="0" borderId="2" xfId="1" applyNumberFormat="1" applyFont="1" applyFill="1" applyBorder="1" applyAlignment="1">
      <alignment horizontal="center" vertical="center" shrinkToFit="1"/>
    </xf>
    <xf numFmtId="0" fontId="4" fillId="0" borderId="7" xfId="1" applyNumberFormat="1" applyFont="1" applyFill="1" applyBorder="1" applyAlignment="1">
      <alignment horizontal="center" vertical="center" shrinkToFit="1"/>
    </xf>
    <xf numFmtId="0" fontId="4" fillId="0" borderId="12" xfId="0" applyNumberFormat="1" applyFont="1" applyBorder="1" applyAlignment="1">
      <alignment horizontal="center" vertical="center" shrinkToFit="1"/>
    </xf>
    <xf numFmtId="188" fontId="4" fillId="0" borderId="2" xfId="1" applyNumberFormat="1" applyFont="1" applyFill="1" applyBorder="1" applyAlignment="1">
      <alignment horizontal="center" vertical="center" shrinkToFit="1"/>
    </xf>
    <xf numFmtId="188" fontId="4" fillId="0" borderId="7" xfId="1" applyNumberFormat="1" applyFont="1" applyFill="1" applyBorder="1" applyAlignment="1">
      <alignment horizontal="center" vertical="center" shrinkToFit="1"/>
    </xf>
    <xf numFmtId="188" fontId="4" fillId="0" borderId="7" xfId="0" applyNumberFormat="1" applyFont="1" applyBorder="1" applyAlignment="1">
      <alignment horizontal="center" vertical="center" shrinkToFit="1"/>
    </xf>
    <xf numFmtId="188" fontId="4" fillId="0" borderId="12" xfId="0" applyNumberFormat="1" applyFont="1" applyBorder="1" applyAlignment="1">
      <alignment horizontal="center" vertical="center" shrinkToFit="1"/>
    </xf>
    <xf numFmtId="188" fontId="4" fillId="0" borderId="31" xfId="1" applyNumberFormat="1" applyFont="1" applyFill="1" applyBorder="1" applyAlignment="1">
      <alignment horizontal="center" vertical="center" shrinkToFit="1"/>
    </xf>
    <xf numFmtId="188" fontId="4" fillId="0" borderId="27" xfId="0" applyNumberFormat="1" applyFont="1" applyBorder="1" applyAlignment="1">
      <alignment horizontal="center" vertical="center" shrinkToFit="1"/>
    </xf>
    <xf numFmtId="188" fontId="4" fillId="0" borderId="44" xfId="0" applyNumberFormat="1" applyFont="1" applyBorder="1" applyAlignment="1">
      <alignment horizontal="center" vertical="center" shrinkToFit="1"/>
    </xf>
    <xf numFmtId="188" fontId="4" fillId="0" borderId="0" xfId="0" applyNumberFormat="1" applyFont="1" applyAlignment="1">
      <alignment horizontal="center" vertical="center" shrinkToFit="1"/>
    </xf>
    <xf numFmtId="0" fontId="11" fillId="4" borderId="25" xfId="0" applyFont="1" applyFill="1" applyBorder="1" applyAlignment="1">
      <alignment vertical="center" wrapText="1" shrinkToFit="1"/>
    </xf>
    <xf numFmtId="38" fontId="11" fillId="4" borderId="8" xfId="1" applyFont="1" applyFill="1" applyBorder="1" applyAlignment="1">
      <alignment horizontal="center" vertical="center" shrinkToFit="1"/>
    </xf>
    <xf numFmtId="0" fontId="4" fillId="0" borderId="10" xfId="0" applyFont="1" applyBorder="1" applyAlignment="1">
      <alignment vertical="center" shrinkToFit="1"/>
    </xf>
    <xf numFmtId="38" fontId="4" fillId="0" borderId="26" xfId="1" applyFont="1" applyBorder="1" applyAlignment="1">
      <alignment horizontal="center" vertical="center" shrinkToFit="1"/>
    </xf>
    <xf numFmtId="38" fontId="4" fillId="0" borderId="46" xfId="1" applyFont="1" applyBorder="1" applyAlignment="1">
      <alignment horizontal="center" vertical="center" shrinkToFit="1"/>
    </xf>
    <xf numFmtId="38" fontId="4" fillId="0" borderId="13" xfId="1" applyFont="1" applyBorder="1" applyAlignment="1">
      <alignment horizontal="center" vertical="center" shrinkToFit="1"/>
    </xf>
    <xf numFmtId="38" fontId="4" fillId="6" borderId="47" xfId="0" applyNumberFormat="1" applyFont="1" applyFill="1" applyBorder="1" applyAlignment="1">
      <alignment horizontal="center" vertical="center" shrinkToFit="1"/>
    </xf>
    <xf numFmtId="179" fontId="4" fillId="4" borderId="49" xfId="1" applyNumberFormat="1" applyFont="1" applyFill="1" applyBorder="1" applyAlignment="1">
      <alignment vertical="center"/>
    </xf>
    <xf numFmtId="180" fontId="4" fillId="4" borderId="50" xfId="0" applyNumberFormat="1" applyFont="1" applyFill="1" applyBorder="1" applyAlignment="1">
      <alignment vertical="center"/>
    </xf>
    <xf numFmtId="182" fontId="4" fillId="7" borderId="19" xfId="0" applyNumberFormat="1" applyFont="1" applyFill="1" applyBorder="1" applyAlignment="1">
      <alignment horizontal="center" vertical="center" shrinkToFit="1"/>
    </xf>
    <xf numFmtId="9" fontId="4" fillId="4" borderId="52" xfId="2" applyFont="1" applyFill="1" applyBorder="1" applyAlignment="1">
      <alignment horizontal="center" vertical="center" shrinkToFit="1"/>
    </xf>
    <xf numFmtId="0" fontId="4" fillId="0" borderId="51" xfId="0" applyFont="1" applyBorder="1" applyAlignment="1">
      <alignment horizontal="center" vertical="center" shrinkToFit="1"/>
    </xf>
    <xf numFmtId="56" fontId="4" fillId="4" borderId="7" xfId="1" applyNumberFormat="1" applyFont="1" applyFill="1" applyBorder="1" applyAlignment="1">
      <alignment horizontal="center" vertical="center" shrinkToFit="1"/>
    </xf>
    <xf numFmtId="0" fontId="4" fillId="4" borderId="7" xfId="1" applyNumberFormat="1" applyFont="1" applyFill="1" applyBorder="1" applyAlignment="1">
      <alignment horizontal="center" vertical="center" shrinkToFit="1"/>
    </xf>
    <xf numFmtId="56" fontId="11" fillId="4" borderId="7" xfId="1" applyNumberFormat="1" applyFont="1" applyFill="1" applyBorder="1" applyAlignment="1">
      <alignment horizontal="center" vertical="center" shrinkToFit="1"/>
    </xf>
    <xf numFmtId="0" fontId="11" fillId="4" borderId="7" xfId="1" applyNumberFormat="1" applyFont="1" applyFill="1" applyBorder="1" applyAlignment="1">
      <alignment horizontal="center" vertical="center" shrinkToFit="1"/>
    </xf>
    <xf numFmtId="0" fontId="11" fillId="4" borderId="19" xfId="1" applyNumberFormat="1" applyFont="1" applyFill="1" applyBorder="1" applyAlignment="1">
      <alignment horizontal="center" vertical="center" shrinkToFit="1"/>
    </xf>
    <xf numFmtId="0" fontId="4" fillId="4" borderId="19" xfId="1" applyNumberFormat="1" applyFont="1" applyFill="1" applyBorder="1" applyAlignment="1">
      <alignment horizontal="center" vertical="center" shrinkToFit="1"/>
    </xf>
    <xf numFmtId="0" fontId="11" fillId="4" borderId="31" xfId="1" applyNumberFormat="1" applyFont="1" applyFill="1" applyBorder="1" applyAlignment="1">
      <alignment horizontal="center" vertical="center" shrinkToFit="1"/>
    </xf>
    <xf numFmtId="0" fontId="11" fillId="4" borderId="12" xfId="1" applyNumberFormat="1" applyFont="1" applyFill="1" applyBorder="1" applyAlignment="1">
      <alignment horizontal="center" vertical="center" shrinkToFit="1"/>
    </xf>
    <xf numFmtId="0" fontId="4" fillId="0" borderId="7" xfId="0" applyFont="1" applyBorder="1" applyAlignment="1">
      <alignment vertical="center" wrapText="1" shrinkToFit="1"/>
    </xf>
    <xf numFmtId="0" fontId="20" fillId="0" borderId="0" xfId="0" applyFont="1" applyAlignment="1">
      <alignment vertical="center"/>
    </xf>
    <xf numFmtId="0" fontId="21" fillId="0" borderId="0" xfId="0" applyFont="1" applyAlignment="1">
      <alignment vertical="center"/>
    </xf>
    <xf numFmtId="0" fontId="24" fillId="0" borderId="0" xfId="0" applyFont="1" applyAlignment="1">
      <alignment vertical="center"/>
    </xf>
    <xf numFmtId="0" fontId="28" fillId="0" borderId="0" xfId="0" applyFont="1" applyAlignment="1">
      <alignment vertical="center"/>
    </xf>
    <xf numFmtId="0" fontId="4" fillId="7" borderId="0" xfId="0" applyFont="1" applyFill="1" applyBorder="1" applyAlignment="1">
      <alignment vertical="center" shrinkToFit="1"/>
    </xf>
    <xf numFmtId="0" fontId="4" fillId="0" borderId="19" xfId="0" applyFont="1" applyBorder="1" applyAlignment="1">
      <alignment horizontal="center" vertical="center" wrapText="1" shrinkToFit="1"/>
    </xf>
    <xf numFmtId="0" fontId="4" fillId="0" borderId="19" xfId="0" applyFont="1" applyBorder="1" applyAlignment="1">
      <alignment horizontal="center" vertical="center" shrinkToFit="1"/>
    </xf>
    <xf numFmtId="0" fontId="12" fillId="0" borderId="8" xfId="0" applyFont="1" applyBorder="1" applyAlignment="1">
      <alignment horizontal="center" vertical="center" wrapText="1" shrinkToFit="1"/>
    </xf>
    <xf numFmtId="38" fontId="4" fillId="0" borderId="8" xfId="1" applyFont="1" applyBorder="1" applyAlignment="1">
      <alignment horizontal="center" vertical="center" shrinkToFit="1"/>
    </xf>
    <xf numFmtId="38" fontId="4" fillId="6" borderId="54" xfId="0" applyNumberFormat="1" applyFont="1" applyFill="1" applyBorder="1" applyAlignment="1">
      <alignment horizontal="center" vertical="center" shrinkToFit="1"/>
    </xf>
    <xf numFmtId="0" fontId="9" fillId="0" borderId="55" xfId="0" applyFont="1" applyBorder="1" applyAlignment="1">
      <alignment vertical="center" wrapText="1" shrinkToFit="1"/>
    </xf>
    <xf numFmtId="38" fontId="4" fillId="0" borderId="56" xfId="1" applyFont="1" applyBorder="1" applyAlignment="1">
      <alignment horizontal="center" vertical="center" shrinkToFit="1"/>
    </xf>
    <xf numFmtId="38" fontId="11" fillId="0" borderId="56" xfId="1" applyFont="1" applyBorder="1" applyAlignment="1">
      <alignment horizontal="center" vertical="center" shrinkToFit="1"/>
    </xf>
    <xf numFmtId="38" fontId="11" fillId="0" borderId="55" xfId="1" applyFont="1" applyBorder="1" applyAlignment="1">
      <alignment horizontal="center" vertical="center" shrinkToFit="1"/>
    </xf>
    <xf numFmtId="38" fontId="4" fillId="0" borderId="57" xfId="1" applyFont="1" applyBorder="1" applyAlignment="1">
      <alignment horizontal="center" vertical="center" shrinkToFit="1"/>
    </xf>
    <xf numFmtId="38" fontId="4" fillId="0" borderId="53" xfId="1" applyFont="1" applyBorder="1" applyAlignment="1">
      <alignment horizontal="center" vertical="center" shrinkToFit="1"/>
    </xf>
    <xf numFmtId="38" fontId="4" fillId="6" borderId="58" xfId="0" applyNumberFormat="1" applyFont="1" applyFill="1" applyBorder="1" applyAlignment="1">
      <alignment horizontal="center" vertical="center" shrinkToFit="1"/>
    </xf>
    <xf numFmtId="0" fontId="12" fillId="0" borderId="59" xfId="0" applyFont="1" applyBorder="1" applyAlignment="1">
      <alignment horizontal="center" vertical="center" wrapText="1" shrinkToFit="1"/>
    </xf>
    <xf numFmtId="38" fontId="4" fillId="0" borderId="23" xfId="1" applyFont="1" applyBorder="1" applyAlignment="1">
      <alignment horizontal="center" vertical="center" shrinkToFit="1"/>
    </xf>
    <xf numFmtId="0" fontId="9" fillId="4" borderId="55" xfId="0" applyFont="1" applyFill="1" applyBorder="1" applyAlignment="1">
      <alignment vertical="center" wrapText="1" shrinkToFit="1"/>
    </xf>
    <xf numFmtId="38" fontId="11" fillId="4" borderId="56" xfId="1" applyFont="1" applyFill="1" applyBorder="1" applyAlignment="1">
      <alignment horizontal="center" vertical="center" shrinkToFit="1"/>
    </xf>
    <xf numFmtId="0" fontId="29" fillId="0" borderId="0" xfId="0" applyFont="1" applyAlignment="1">
      <alignment horizontal="center" vertical="center" shrinkToFit="1"/>
    </xf>
    <xf numFmtId="0" fontId="20" fillId="0" borderId="0" xfId="0" applyFont="1" applyAlignment="1">
      <alignment horizontal="center" vertical="center" shrinkToFit="1"/>
    </xf>
    <xf numFmtId="38" fontId="0" fillId="0" borderId="6" xfId="1" applyFont="1" applyFill="1" applyBorder="1" applyAlignment="1">
      <alignment horizontal="center" vertical="center" shrinkToFit="1"/>
    </xf>
    <xf numFmtId="189" fontId="0" fillId="0" borderId="62" xfId="1" applyNumberFormat="1" applyFont="1" applyFill="1" applyBorder="1" applyAlignment="1">
      <alignment horizontal="center" vertical="center" shrinkToFit="1"/>
    </xf>
    <xf numFmtId="38" fontId="0" fillId="0" borderId="7" xfId="1" applyFont="1" applyFill="1" applyBorder="1" applyAlignment="1">
      <alignment horizontal="center" vertical="center" shrinkToFit="1"/>
    </xf>
    <xf numFmtId="38" fontId="0" fillId="0" borderId="65" xfId="1" applyFont="1" applyBorder="1" applyAlignment="1">
      <alignment horizontal="center" vertical="center" shrinkToFit="1"/>
    </xf>
    <xf numFmtId="38" fontId="31" fillId="0" borderId="65" xfId="1" applyFont="1" applyBorder="1" applyAlignment="1">
      <alignment horizontal="center" vertical="center" shrinkToFit="1"/>
    </xf>
    <xf numFmtId="38" fontId="0" fillId="0" borderId="11" xfId="1" applyFont="1" applyFill="1" applyBorder="1" applyAlignment="1">
      <alignment horizontal="center" vertical="center" shrinkToFit="1"/>
    </xf>
    <xf numFmtId="189" fontId="0" fillId="0" borderId="12" xfId="1" applyNumberFormat="1" applyFont="1" applyFill="1" applyBorder="1" applyAlignment="1">
      <alignment horizontal="center" vertical="center" shrinkToFit="1"/>
    </xf>
    <xf numFmtId="38" fontId="0" fillId="0" borderId="12" xfId="1" applyFont="1" applyFill="1" applyBorder="1" applyAlignment="1">
      <alignment horizontal="center" vertical="center" shrinkToFit="1"/>
    </xf>
    <xf numFmtId="38" fontId="0" fillId="0" borderId="66" xfId="1" applyFont="1" applyBorder="1" applyAlignment="1">
      <alignment horizontal="center" vertical="center" shrinkToFit="1"/>
    </xf>
    <xf numFmtId="38" fontId="32" fillId="0" borderId="51" xfId="1" applyFont="1" applyFill="1" applyBorder="1" applyAlignment="1">
      <alignment horizontal="center" vertical="center" shrinkToFit="1"/>
    </xf>
    <xf numFmtId="189" fontId="32" fillId="0" borderId="33" xfId="1" applyNumberFormat="1" applyFont="1" applyFill="1" applyBorder="1" applyAlignment="1">
      <alignment horizontal="center" vertical="center" shrinkToFit="1"/>
    </xf>
    <xf numFmtId="38" fontId="32" fillId="0" borderId="33" xfId="1" applyFont="1" applyFill="1" applyBorder="1" applyAlignment="1">
      <alignment horizontal="center" vertical="center" shrinkToFit="1"/>
    </xf>
    <xf numFmtId="40" fontId="0" fillId="6" borderId="52" xfId="1" applyNumberFormat="1" applyFont="1" applyFill="1" applyBorder="1" applyAlignment="1">
      <alignment horizontal="center" vertical="center" shrinkToFit="1"/>
    </xf>
    <xf numFmtId="182" fontId="0" fillId="4" borderId="0" xfId="0" applyNumberFormat="1" applyFill="1" applyAlignment="1">
      <alignment horizontal="center" vertical="center" shrinkToFit="1"/>
    </xf>
    <xf numFmtId="9" fontId="0" fillId="4" borderId="0" xfId="0" applyNumberFormat="1" applyFill="1" applyAlignment="1">
      <alignment horizontal="center" vertical="center" shrinkToFit="1"/>
    </xf>
    <xf numFmtId="9" fontId="0" fillId="0" borderId="0" xfId="0" applyNumberFormat="1" applyFill="1" applyAlignment="1">
      <alignment horizontal="center" vertical="center" shrinkToFit="1"/>
    </xf>
    <xf numFmtId="182" fontId="0" fillId="0" borderId="0" xfId="0" applyNumberFormat="1" applyFill="1" applyAlignment="1">
      <alignment horizontal="center" vertical="center" shrinkToFit="1"/>
    </xf>
    <xf numFmtId="182" fontId="0" fillId="0" borderId="0" xfId="0" applyNumberFormat="1" applyAlignment="1">
      <alignment horizontal="center" vertical="center" shrinkToFit="1"/>
    </xf>
    <xf numFmtId="0" fontId="33" fillId="0" borderId="0" xfId="0" applyFont="1" applyAlignment="1">
      <alignment horizontal="center" vertical="center" shrinkToFit="1"/>
    </xf>
    <xf numFmtId="9" fontId="34" fillId="0" borderId="0" xfId="2" applyFont="1" applyAlignment="1">
      <alignment horizontal="right" vertical="center" shrinkToFit="1"/>
    </xf>
    <xf numFmtId="0" fontId="34" fillId="0" borderId="0" xfId="0" applyFont="1" applyAlignment="1">
      <alignment horizontal="right" vertical="center" shrinkToFit="1"/>
    </xf>
    <xf numFmtId="0" fontId="35" fillId="0" borderId="0" xfId="0" applyFont="1" applyAlignment="1">
      <alignment vertical="center"/>
    </xf>
    <xf numFmtId="9" fontId="35" fillId="0" borderId="0" xfId="0" applyNumberFormat="1" applyFont="1" applyAlignment="1">
      <alignment vertical="center"/>
    </xf>
    <xf numFmtId="9" fontId="35" fillId="0" borderId="0" xfId="0" applyNumberFormat="1" applyFont="1" applyBorder="1" applyAlignment="1">
      <alignment vertical="center"/>
    </xf>
    <xf numFmtId="0" fontId="35" fillId="0" borderId="2" xfId="0" applyFont="1" applyBorder="1" applyAlignment="1">
      <alignment vertical="center" shrinkToFit="1"/>
    </xf>
    <xf numFmtId="190" fontId="38" fillId="0" borderId="5" xfId="0" applyNumberFormat="1" applyFont="1" applyFill="1" applyBorder="1" applyAlignment="1">
      <alignment vertical="center"/>
    </xf>
    <xf numFmtId="190" fontId="38" fillId="0" borderId="18" xfId="0" applyNumberFormat="1" applyFont="1" applyFill="1" applyBorder="1" applyAlignment="1">
      <alignment vertical="center"/>
    </xf>
    <xf numFmtId="0" fontId="35" fillId="0" borderId="7" xfId="0" applyFont="1" applyBorder="1" applyAlignment="1">
      <alignment vertical="center" shrinkToFit="1"/>
    </xf>
    <xf numFmtId="190" fontId="38" fillId="0" borderId="10" xfId="0" applyNumberFormat="1" applyFont="1" applyFill="1" applyBorder="1" applyAlignment="1">
      <alignment vertical="center"/>
    </xf>
    <xf numFmtId="190" fontId="38" fillId="0" borderId="68" xfId="0" applyNumberFormat="1" applyFont="1" applyFill="1" applyBorder="1" applyAlignment="1">
      <alignment vertical="center"/>
    </xf>
    <xf numFmtId="191" fontId="38" fillId="0" borderId="10" xfId="0" applyNumberFormat="1" applyFont="1" applyFill="1" applyBorder="1" applyAlignment="1">
      <alignment vertical="center"/>
    </xf>
    <xf numFmtId="191" fontId="38" fillId="0" borderId="68" xfId="0" applyNumberFormat="1" applyFont="1" applyFill="1" applyBorder="1" applyAlignment="1">
      <alignment vertical="center"/>
    </xf>
    <xf numFmtId="0" fontId="35" fillId="0" borderId="12" xfId="0" applyFont="1" applyBorder="1" applyAlignment="1">
      <alignment vertical="center" shrinkToFit="1"/>
    </xf>
    <xf numFmtId="192" fontId="38" fillId="0" borderId="13" xfId="0" applyNumberFormat="1" applyFont="1" applyFill="1" applyBorder="1" applyAlignment="1">
      <alignment vertical="center"/>
    </xf>
    <xf numFmtId="192" fontId="38" fillId="0" borderId="69" xfId="0" applyNumberFormat="1" applyFont="1" applyFill="1" applyBorder="1" applyAlignment="1">
      <alignment vertical="center"/>
    </xf>
    <xf numFmtId="0" fontId="35" fillId="0" borderId="0" xfId="0" applyFont="1" applyFill="1" applyAlignment="1">
      <alignment vertical="center"/>
    </xf>
    <xf numFmtId="9" fontId="35" fillId="0" borderId="0" xfId="0" applyNumberFormat="1" applyFont="1" applyFill="1" applyBorder="1" applyAlignment="1">
      <alignment vertical="center"/>
    </xf>
    <xf numFmtId="0" fontId="35" fillId="0" borderId="0" xfId="0" applyFont="1" applyFill="1" applyBorder="1" applyAlignment="1">
      <alignment vertical="center"/>
    </xf>
    <xf numFmtId="0" fontId="35" fillId="0" borderId="0" xfId="0" applyFont="1" applyFill="1" applyBorder="1" applyAlignment="1">
      <alignment vertical="center" shrinkToFit="1"/>
    </xf>
    <xf numFmtId="55" fontId="20" fillId="0" borderId="0" xfId="0" applyNumberFormat="1" applyFont="1" applyAlignment="1">
      <alignment vertical="center"/>
    </xf>
    <xf numFmtId="0" fontId="35" fillId="0" borderId="7" xfId="0" applyFont="1" applyBorder="1" applyAlignment="1">
      <alignment vertical="center"/>
    </xf>
    <xf numFmtId="0" fontId="35" fillId="0" borderId="7" xfId="0" applyFont="1" applyBorder="1" applyAlignment="1">
      <alignment horizontal="center" vertical="center"/>
    </xf>
    <xf numFmtId="190" fontId="35" fillId="4" borderId="7" xfId="0" applyNumberFormat="1" applyFont="1" applyFill="1" applyBorder="1" applyAlignment="1">
      <alignment vertical="center"/>
    </xf>
    <xf numFmtId="9" fontId="35" fillId="4" borderId="70" xfId="0" applyNumberFormat="1" applyFont="1" applyFill="1" applyBorder="1" applyAlignment="1">
      <alignment horizontal="center" vertical="center"/>
    </xf>
    <xf numFmtId="9" fontId="35" fillId="0" borderId="7" xfId="0" applyNumberFormat="1" applyFont="1" applyBorder="1" applyAlignment="1">
      <alignment vertical="center"/>
    </xf>
    <xf numFmtId="0" fontId="42" fillId="0" borderId="19" xfId="3" applyFont="1" applyBorder="1" applyAlignment="1">
      <alignment horizontal="center" vertical="center" wrapText="1"/>
    </xf>
    <xf numFmtId="0" fontId="42" fillId="0" borderId="16" xfId="3" applyFont="1" applyBorder="1" applyAlignment="1">
      <alignment vertical="center" wrapText="1"/>
    </xf>
    <xf numFmtId="0" fontId="42" fillId="0" borderId="16" xfId="3" applyFont="1" applyBorder="1" applyAlignment="1">
      <alignment horizontal="center" vertical="center" wrapText="1"/>
    </xf>
    <xf numFmtId="9" fontId="4" fillId="0" borderId="7" xfId="3" applyNumberFormat="1" applyFont="1" applyBorder="1" applyAlignment="1">
      <alignment horizontal="right" vertical="center"/>
    </xf>
    <xf numFmtId="191" fontId="35" fillId="4" borderId="7" xfId="0" applyNumberFormat="1" applyFont="1" applyFill="1" applyBorder="1" applyAlignment="1">
      <alignment vertical="center"/>
    </xf>
    <xf numFmtId="193" fontId="35" fillId="4" borderId="7" xfId="0" applyNumberFormat="1" applyFont="1" applyFill="1" applyBorder="1" applyAlignment="1">
      <alignment vertical="center"/>
    </xf>
    <xf numFmtId="0" fontId="42" fillId="0" borderId="2" xfId="3" applyFont="1" applyBorder="1" applyAlignment="1">
      <alignment vertical="center" wrapText="1"/>
    </xf>
    <xf numFmtId="0" fontId="0" fillId="0" borderId="2" xfId="0" applyBorder="1" applyAlignment="1">
      <alignment vertical="center"/>
    </xf>
    <xf numFmtId="0" fontId="43" fillId="0" borderId="4" xfId="3" applyFont="1" applyBorder="1" applyAlignment="1">
      <alignment horizontal="center" vertical="center" wrapText="1"/>
    </xf>
    <xf numFmtId="0" fontId="4" fillId="0" borderId="7" xfId="3" applyFont="1" applyBorder="1" applyAlignment="1">
      <alignment horizontal="center" vertical="center" shrinkToFit="1"/>
    </xf>
    <xf numFmtId="0" fontId="0" fillId="0" borderId="7" xfId="0" applyBorder="1" applyAlignment="1">
      <alignment vertical="center"/>
    </xf>
    <xf numFmtId="184" fontId="0" fillId="0" borderId="7" xfId="0" applyNumberFormat="1" applyBorder="1" applyAlignment="1">
      <alignment vertical="center"/>
    </xf>
    <xf numFmtId="192" fontId="35" fillId="4" borderId="7" xfId="0" applyNumberFormat="1" applyFont="1" applyFill="1" applyBorder="1" applyAlignment="1">
      <alignment vertical="center"/>
    </xf>
    <xf numFmtId="194" fontId="35" fillId="4" borderId="7" xfId="0" applyNumberFormat="1" applyFont="1" applyFill="1" applyBorder="1" applyAlignment="1">
      <alignment vertical="center"/>
    </xf>
    <xf numFmtId="184" fontId="0" fillId="0" borderId="9" xfId="0" applyNumberFormat="1" applyBorder="1" applyAlignment="1">
      <alignment vertical="center"/>
    </xf>
    <xf numFmtId="186" fontId="0" fillId="0" borderId="7" xfId="0" applyNumberFormat="1" applyBorder="1" applyAlignment="1">
      <alignment vertical="center"/>
    </xf>
    <xf numFmtId="0" fontId="35" fillId="0" borderId="7" xfId="0" applyFont="1" applyFill="1" applyBorder="1" applyAlignment="1">
      <alignment vertical="center"/>
    </xf>
    <xf numFmtId="9" fontId="35" fillId="0" borderId="7" xfId="0" applyNumberFormat="1" applyFont="1" applyFill="1" applyBorder="1" applyAlignment="1">
      <alignment vertical="center"/>
    </xf>
    <xf numFmtId="187" fontId="0" fillId="0" borderId="7" xfId="0" applyNumberFormat="1" applyBorder="1" applyAlignment="1">
      <alignment vertical="center"/>
    </xf>
    <xf numFmtId="0" fontId="35" fillId="0" borderId="0" xfId="0" applyFont="1" applyBorder="1" applyAlignment="1">
      <alignment vertical="center"/>
    </xf>
    <xf numFmtId="9" fontId="4" fillId="0" borderId="19" xfId="3" applyNumberFormat="1" applyFont="1" applyBorder="1" applyAlignment="1">
      <alignment horizontal="right" vertical="center"/>
    </xf>
    <xf numFmtId="184" fontId="0" fillId="0" borderId="20" xfId="0" applyNumberFormat="1" applyBorder="1" applyAlignment="1">
      <alignment vertical="center"/>
    </xf>
    <xf numFmtId="0" fontId="39" fillId="0" borderId="0" xfId="0" applyFont="1" applyAlignment="1"/>
    <xf numFmtId="184" fontId="0" fillId="0" borderId="4" xfId="0" applyNumberFormat="1" applyBorder="1" applyAlignment="1">
      <alignment vertical="center"/>
    </xf>
    <xf numFmtId="0" fontId="0" fillId="0" borderId="12" xfId="0" applyBorder="1" applyAlignment="1">
      <alignment vertical="center"/>
    </xf>
    <xf numFmtId="9" fontId="4" fillId="0" borderId="12" xfId="3" applyNumberFormat="1" applyFont="1" applyBorder="1" applyAlignment="1">
      <alignment horizontal="right" vertical="center"/>
    </xf>
    <xf numFmtId="184" fontId="0" fillId="0" borderId="14" xfId="0" applyNumberFormat="1" applyBorder="1" applyAlignment="1">
      <alignment vertical="center"/>
    </xf>
    <xf numFmtId="0" fontId="42" fillId="0" borderId="31" xfId="3" applyFont="1" applyBorder="1" applyAlignment="1">
      <alignment vertical="center" wrapText="1"/>
    </xf>
    <xf numFmtId="0" fontId="0" fillId="0" borderId="31" xfId="0" applyBorder="1" applyAlignment="1">
      <alignment vertical="center"/>
    </xf>
    <xf numFmtId="184" fontId="0" fillId="0" borderId="40" xfId="0" applyNumberFormat="1" applyBorder="1" applyAlignment="1">
      <alignment vertical="center"/>
    </xf>
    <xf numFmtId="186" fontId="0" fillId="0" borderId="9" xfId="0" applyNumberFormat="1" applyBorder="1" applyAlignment="1">
      <alignment vertical="center"/>
    </xf>
    <xf numFmtId="186" fontId="0" fillId="0" borderId="14" xfId="0" applyNumberFormat="1" applyBorder="1" applyAlignment="1">
      <alignment vertical="center"/>
    </xf>
    <xf numFmtId="186" fontId="0" fillId="0" borderId="40" xfId="0" applyNumberFormat="1" applyBorder="1" applyAlignment="1">
      <alignment vertical="center"/>
    </xf>
    <xf numFmtId="187" fontId="0" fillId="0" borderId="9" xfId="0" applyNumberFormat="1" applyBorder="1" applyAlignment="1">
      <alignment vertical="center"/>
    </xf>
    <xf numFmtId="0" fontId="35" fillId="0" borderId="12" xfId="0" applyFont="1" applyBorder="1" applyAlignment="1">
      <alignment vertical="center"/>
    </xf>
    <xf numFmtId="187" fontId="0" fillId="0" borderId="14" xfId="0" applyNumberFormat="1" applyBorder="1" applyAlignment="1">
      <alignment vertical="center"/>
    </xf>
    <xf numFmtId="0" fontId="4" fillId="4" borderId="48" xfId="0" applyFont="1" applyFill="1" applyBorder="1" applyAlignment="1">
      <alignment vertical="center" wrapText="1"/>
    </xf>
    <xf numFmtId="0" fontId="4" fillId="4" borderId="27" xfId="0" applyFont="1" applyFill="1" applyBorder="1" applyAlignment="1">
      <alignment horizontal="center" vertical="center" wrapText="1"/>
    </xf>
    <xf numFmtId="0" fontId="4" fillId="0" borderId="7" xfId="0" applyFont="1" applyBorder="1" applyAlignment="1">
      <alignment horizontal="center" vertical="center" wrapText="1" shrinkToFit="1"/>
    </xf>
    <xf numFmtId="0" fontId="0" fillId="0" borderId="7" xfId="0" applyBorder="1" applyAlignment="1">
      <alignment horizontal="center" vertical="center" shrinkToFit="1"/>
    </xf>
    <xf numFmtId="0" fontId="7" fillId="0" borderId="7" xfId="0" applyFont="1" applyBorder="1" applyAlignment="1">
      <alignment horizontal="center" vertical="center" shrinkToFit="1"/>
    </xf>
    <xf numFmtId="190" fontId="44" fillId="2" borderId="7" xfId="0" applyNumberFormat="1" applyFont="1" applyFill="1" applyBorder="1" applyAlignment="1">
      <alignment vertical="center" shrinkToFit="1"/>
    </xf>
    <xf numFmtId="9" fontId="0" fillId="2" borderId="7" xfId="0" applyNumberFormat="1" applyFill="1" applyBorder="1" applyAlignment="1">
      <alignment horizontal="center" vertical="center" shrinkToFit="1"/>
    </xf>
    <xf numFmtId="0" fontId="9" fillId="0" borderId="27" xfId="0" applyFont="1" applyBorder="1" applyAlignment="1">
      <alignment horizontal="center" vertical="center" wrapText="1"/>
    </xf>
    <xf numFmtId="0" fontId="4" fillId="0" borderId="6" xfId="0" applyFont="1" applyBorder="1" applyAlignment="1">
      <alignment horizontal="center" vertical="center" shrinkToFit="1"/>
    </xf>
    <xf numFmtId="38" fontId="4" fillId="4" borderId="71" xfId="1" applyFont="1" applyFill="1" applyBorder="1" applyAlignment="1">
      <alignment horizontal="center" vertical="center" shrinkToFit="1"/>
    </xf>
    <xf numFmtId="38" fontId="4" fillId="4" borderId="72" xfId="1" applyFont="1" applyFill="1" applyBorder="1" applyAlignment="1">
      <alignment horizontal="center" vertical="center" shrinkToFit="1"/>
    </xf>
    <xf numFmtId="38" fontId="4" fillId="8" borderId="74" xfId="0" applyNumberFormat="1" applyFont="1" applyFill="1" applyBorder="1" applyAlignment="1">
      <alignment horizontal="center" vertical="center" shrinkToFit="1"/>
    </xf>
    <xf numFmtId="0" fontId="9" fillId="4" borderId="27" xfId="0" applyFont="1" applyFill="1" applyBorder="1" applyAlignment="1">
      <alignment horizontal="center" vertical="center" wrapText="1"/>
    </xf>
    <xf numFmtId="0" fontId="4" fillId="4" borderId="31" xfId="0" applyFont="1" applyFill="1" applyBorder="1" applyAlignment="1">
      <alignment vertical="center"/>
    </xf>
    <xf numFmtId="38" fontId="4" fillId="11" borderId="44" xfId="0" applyNumberFormat="1" applyFont="1" applyFill="1" applyBorder="1" applyAlignment="1">
      <alignment horizontal="center" vertical="center" shrinkToFit="1"/>
    </xf>
    <xf numFmtId="183" fontId="4" fillId="11" borderId="51" xfId="0" applyNumberFormat="1" applyFont="1" applyFill="1" applyBorder="1" applyAlignment="1">
      <alignment horizontal="right" vertical="center" shrinkToFit="1"/>
    </xf>
    <xf numFmtId="38" fontId="4" fillId="11" borderId="33" xfId="0" applyNumberFormat="1" applyFont="1" applyFill="1" applyBorder="1" applyAlignment="1">
      <alignment horizontal="center" vertical="center" shrinkToFit="1"/>
    </xf>
    <xf numFmtId="38" fontId="4" fillId="11" borderId="34" xfId="0" applyNumberFormat="1" applyFont="1" applyFill="1" applyBorder="1" applyAlignment="1">
      <alignment horizontal="center" vertical="center" shrinkToFit="1"/>
    </xf>
    <xf numFmtId="38" fontId="4" fillId="11" borderId="75" xfId="0" applyNumberFormat="1" applyFont="1" applyFill="1" applyBorder="1" applyAlignment="1">
      <alignment horizontal="center" vertical="center" shrinkToFit="1"/>
    </xf>
    <xf numFmtId="183" fontId="4" fillId="8" borderId="39" xfId="0" applyNumberFormat="1" applyFont="1" applyFill="1" applyBorder="1" applyAlignment="1">
      <alignment horizontal="right" vertical="center" shrinkToFit="1"/>
    </xf>
    <xf numFmtId="183" fontId="4" fillId="4" borderId="41" xfId="0" applyNumberFormat="1" applyFont="1" applyFill="1" applyBorder="1" applyAlignment="1">
      <alignment horizontal="right" vertical="center" shrinkToFit="1"/>
    </xf>
    <xf numFmtId="38" fontId="4" fillId="4" borderId="27" xfId="1" applyFont="1" applyFill="1" applyBorder="1" applyAlignment="1">
      <alignment horizontal="center" vertical="center" shrinkToFit="1"/>
    </xf>
    <xf numFmtId="38" fontId="4" fillId="4" borderId="73" xfId="1" applyFont="1" applyFill="1" applyBorder="1" applyAlignment="1">
      <alignment horizontal="center" vertical="center" shrinkToFit="1"/>
    </xf>
    <xf numFmtId="38" fontId="4" fillId="4" borderId="42" xfId="1" applyFont="1" applyFill="1" applyBorder="1" applyAlignment="1">
      <alignment horizontal="center" vertical="center" shrinkToFit="1"/>
    </xf>
    <xf numFmtId="183" fontId="4" fillId="8" borderId="67" xfId="0" applyNumberFormat="1" applyFont="1" applyFill="1" applyBorder="1" applyAlignment="1">
      <alignment horizontal="right" vertical="center" shrinkToFit="1"/>
    </xf>
    <xf numFmtId="38" fontId="4" fillId="8" borderId="16" xfId="0" applyNumberFormat="1" applyFont="1" applyFill="1" applyBorder="1" applyAlignment="1">
      <alignment horizontal="center" vertical="center" shrinkToFit="1"/>
    </xf>
    <xf numFmtId="38" fontId="4" fillId="8" borderId="76" xfId="0" applyNumberFormat="1" applyFont="1" applyFill="1" applyBorder="1" applyAlignment="1">
      <alignment horizontal="center" vertical="center" shrinkToFit="1"/>
    </xf>
    <xf numFmtId="38" fontId="4" fillId="11" borderId="43" xfId="0" applyNumberFormat="1" applyFont="1" applyFill="1" applyBorder="1" applyAlignment="1">
      <alignment horizontal="center" vertical="center" shrinkToFit="1"/>
    </xf>
    <xf numFmtId="38" fontId="4" fillId="11" borderId="45" xfId="0" applyNumberFormat="1" applyFont="1" applyFill="1" applyBorder="1" applyAlignment="1">
      <alignment horizontal="center" vertical="center" shrinkToFit="1"/>
    </xf>
    <xf numFmtId="38" fontId="4" fillId="8" borderId="43" xfId="0" applyNumberFormat="1" applyFont="1" applyFill="1" applyBorder="1" applyAlignment="1">
      <alignment horizontal="center" vertical="center" shrinkToFit="1"/>
    </xf>
    <xf numFmtId="38" fontId="4" fillId="8" borderId="45" xfId="0" applyNumberFormat="1" applyFont="1" applyFill="1" applyBorder="1" applyAlignment="1">
      <alignment horizontal="center" vertical="center" shrinkToFit="1"/>
    </xf>
    <xf numFmtId="38" fontId="4" fillId="8" borderId="77" xfId="0" applyNumberFormat="1" applyFont="1" applyFill="1" applyBorder="1" applyAlignment="1">
      <alignment horizontal="center" vertical="center" shrinkToFit="1"/>
    </xf>
    <xf numFmtId="38" fontId="4" fillId="8" borderId="28" xfId="0" applyNumberFormat="1" applyFont="1" applyFill="1" applyBorder="1" applyAlignment="1">
      <alignment horizontal="center" vertical="center" shrinkToFit="1"/>
    </xf>
    <xf numFmtId="38" fontId="4" fillId="8" borderId="29" xfId="0" applyNumberFormat="1" applyFont="1" applyFill="1" applyBorder="1" applyAlignment="1">
      <alignment horizontal="center" vertical="center" shrinkToFit="1"/>
    </xf>
    <xf numFmtId="38" fontId="4" fillId="4" borderId="41" xfId="1" applyFont="1" applyFill="1" applyBorder="1" applyAlignment="1">
      <alignment horizontal="center" vertical="center" shrinkToFit="1"/>
    </xf>
    <xf numFmtId="40" fontId="0" fillId="0" borderId="7" xfId="1" applyNumberFormat="1" applyFont="1" applyBorder="1" applyAlignment="1">
      <alignment horizontal="center" vertical="center" shrinkToFit="1"/>
    </xf>
    <xf numFmtId="0" fontId="4" fillId="3" borderId="19" xfId="0" applyFont="1" applyFill="1" applyBorder="1" applyAlignment="1">
      <alignment vertical="center" shrinkToFit="1"/>
    </xf>
    <xf numFmtId="0" fontId="4" fillId="0" borderId="59" xfId="0" applyFont="1" applyBorder="1" applyAlignment="1">
      <alignment horizontal="left" vertical="center"/>
    </xf>
    <xf numFmtId="0" fontId="4" fillId="0" borderId="32" xfId="0" applyFont="1" applyBorder="1" applyAlignment="1">
      <alignment horizontal="left" vertical="center"/>
    </xf>
    <xf numFmtId="0" fontId="0" fillId="0" borderId="0" xfId="0" applyBorder="1" applyAlignment="1">
      <alignment horizontal="center" vertical="center" shrinkToFit="1"/>
    </xf>
    <xf numFmtId="0" fontId="4" fillId="0" borderId="0"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31" xfId="0" applyFont="1" applyBorder="1" applyAlignment="1">
      <alignment horizontal="center" vertical="center" shrinkToFit="1"/>
    </xf>
    <xf numFmtId="38" fontId="4" fillId="4" borderId="31" xfId="0" applyNumberFormat="1" applyFont="1" applyFill="1" applyBorder="1" applyAlignment="1">
      <alignment horizontal="center" vertical="center" shrinkToFit="1"/>
    </xf>
    <xf numFmtId="0" fontId="9" fillId="0" borderId="1" xfId="0" applyFont="1" applyBorder="1" applyAlignment="1">
      <alignment vertical="center" wrapText="1" shrinkToFit="1"/>
    </xf>
    <xf numFmtId="0" fontId="9" fillId="0" borderId="3" xfId="0" applyFont="1" applyBorder="1" applyAlignment="1">
      <alignment horizontal="center" vertical="center" wrapText="1" shrinkToFit="1"/>
    </xf>
    <xf numFmtId="0" fontId="9" fillId="0" borderId="2" xfId="0" applyFont="1" applyBorder="1" applyAlignment="1">
      <alignment vertical="center" wrapText="1" shrinkToFit="1"/>
    </xf>
    <xf numFmtId="0" fontId="9" fillId="0" borderId="2" xfId="0" applyFont="1" applyBorder="1" applyAlignment="1">
      <alignment vertical="center" shrinkToFit="1"/>
    </xf>
    <xf numFmtId="0" fontId="9" fillId="0" borderId="2" xfId="0" applyFont="1" applyBorder="1" applyAlignment="1">
      <alignment horizontal="center" vertical="center" shrinkToFit="1"/>
    </xf>
    <xf numFmtId="0" fontId="10" fillId="0" borderId="2" xfId="0" applyFont="1" applyBorder="1" applyAlignment="1">
      <alignment vertical="center" wrapText="1" shrinkToFit="1"/>
    </xf>
    <xf numFmtId="0" fontId="9" fillId="5" borderId="2" xfId="0" applyFont="1" applyFill="1" applyBorder="1" applyAlignment="1">
      <alignment vertical="center" wrapText="1" shrinkToFit="1"/>
    </xf>
    <xf numFmtId="0" fontId="10" fillId="4" borderId="2" xfId="0" applyFont="1" applyFill="1" applyBorder="1" applyAlignment="1">
      <alignment vertical="center" wrapText="1" shrinkToFit="1"/>
    </xf>
    <xf numFmtId="0" fontId="10" fillId="4" borderId="25" xfId="0" applyFont="1" applyFill="1" applyBorder="1" applyAlignment="1">
      <alignment vertical="center" wrapText="1" shrinkToFit="1"/>
    </xf>
    <xf numFmtId="0" fontId="9" fillId="4" borderId="2" xfId="0" applyFont="1" applyFill="1" applyBorder="1" applyAlignment="1">
      <alignment vertical="center" wrapText="1" shrinkToFit="1"/>
    </xf>
    <xf numFmtId="0" fontId="9" fillId="4" borderId="4" xfId="0" applyFont="1" applyFill="1" applyBorder="1" applyAlignment="1">
      <alignment vertical="center" wrapText="1" shrinkToFit="1"/>
    </xf>
    <xf numFmtId="0" fontId="9" fillId="4" borderId="1" xfId="0" applyFont="1" applyFill="1" applyBorder="1" applyAlignment="1">
      <alignment vertical="center" wrapText="1" shrinkToFit="1"/>
    </xf>
    <xf numFmtId="0" fontId="9" fillId="0" borderId="19" xfId="0" applyFont="1" applyBorder="1" applyAlignment="1">
      <alignment horizontal="center" vertical="center" wrapText="1" shrinkToFit="1"/>
    </xf>
    <xf numFmtId="0" fontId="9" fillId="0" borderId="19" xfId="0" applyFont="1" applyBorder="1" applyAlignment="1">
      <alignment horizontal="center" vertical="center" shrinkToFit="1"/>
    </xf>
    <xf numFmtId="0" fontId="45" fillId="0" borderId="8" xfId="0" applyFont="1" applyBorder="1" applyAlignment="1">
      <alignment horizontal="center" vertical="center" wrapText="1" shrinkToFit="1"/>
    </xf>
    <xf numFmtId="0" fontId="45" fillId="0" borderId="59" xfId="0" applyFont="1" applyBorder="1" applyAlignment="1">
      <alignment horizontal="center" vertical="center" wrapText="1" shrinkToFit="1"/>
    </xf>
    <xf numFmtId="0" fontId="9" fillId="0" borderId="7" xfId="0" applyFont="1" applyBorder="1" applyAlignment="1">
      <alignment vertical="center" shrinkToFit="1"/>
    </xf>
    <xf numFmtId="0" fontId="9" fillId="0" borderId="7" xfId="0" applyFont="1" applyBorder="1" applyAlignment="1">
      <alignment vertical="center" wrapText="1" shrinkToFit="1"/>
    </xf>
    <xf numFmtId="0" fontId="9" fillId="0" borderId="10" xfId="0" applyFont="1" applyBorder="1" applyAlignment="1">
      <alignment vertical="center" shrinkToFit="1"/>
    </xf>
    <xf numFmtId="0" fontId="9" fillId="4" borderId="48" xfId="0" applyFont="1" applyFill="1" applyBorder="1" applyAlignment="1">
      <alignment vertical="center" wrapText="1"/>
    </xf>
    <xf numFmtId="0" fontId="9" fillId="4" borderId="28" xfId="0" applyFont="1" applyFill="1" applyBorder="1" applyAlignment="1">
      <alignment horizontal="center" vertical="center"/>
    </xf>
    <xf numFmtId="0" fontId="35" fillId="0" borderId="0" xfId="0" applyFont="1" applyAlignment="1">
      <alignment horizontal="center" vertical="center" shrinkToFit="1"/>
    </xf>
    <xf numFmtId="0" fontId="35" fillId="0" borderId="6" xfId="0" applyFont="1" applyFill="1" applyBorder="1" applyAlignment="1">
      <alignment horizontal="center" vertical="center" wrapText="1" shrinkToFit="1"/>
    </xf>
    <xf numFmtId="0" fontId="36" fillId="0" borderId="7" xfId="0" applyFont="1" applyFill="1" applyBorder="1" applyAlignment="1">
      <alignment horizontal="center" vertical="center" wrapText="1" shrinkToFit="1"/>
    </xf>
    <xf numFmtId="0" fontId="36" fillId="0" borderId="7" xfId="0" applyFont="1" applyFill="1" applyBorder="1" applyAlignment="1">
      <alignment horizontal="center" vertical="center" shrinkToFit="1"/>
    </xf>
    <xf numFmtId="38" fontId="30" fillId="0" borderId="6" xfId="1" applyFont="1" applyFill="1" applyBorder="1" applyAlignment="1">
      <alignment horizontal="center" vertical="center" shrinkToFit="1"/>
    </xf>
    <xf numFmtId="189" fontId="30" fillId="0" borderId="62" xfId="1" applyNumberFormat="1" applyFont="1" applyFill="1" applyBorder="1" applyAlignment="1">
      <alignment horizontal="center" vertical="center" shrinkToFit="1"/>
    </xf>
    <xf numFmtId="38" fontId="31" fillId="0" borderId="7" xfId="1" applyFont="1" applyFill="1" applyBorder="1" applyAlignment="1">
      <alignment horizontal="center" vertical="center" shrinkToFit="1"/>
    </xf>
    <xf numFmtId="189" fontId="31" fillId="0" borderId="62" xfId="1" applyNumberFormat="1" applyFont="1" applyFill="1" applyBorder="1" applyAlignment="1">
      <alignment horizontal="center" vertical="center" shrinkToFit="1"/>
    </xf>
    <xf numFmtId="38" fontId="30" fillId="0" borderId="7" xfId="1" applyFont="1" applyFill="1" applyBorder="1" applyAlignment="1">
      <alignment horizontal="center" vertical="center" shrinkToFit="1"/>
    </xf>
    <xf numFmtId="0" fontId="4" fillId="0" borderId="26" xfId="0" applyFont="1" applyFill="1" applyBorder="1" applyAlignment="1">
      <alignment horizontal="center" vertical="center" wrapText="1" shrinkToFit="1"/>
    </xf>
    <xf numFmtId="40" fontId="4" fillId="0" borderId="7" xfId="1" applyNumberFormat="1" applyFont="1" applyFill="1" applyBorder="1" applyAlignment="1">
      <alignment horizontal="center" vertical="center" shrinkToFit="1"/>
    </xf>
    <xf numFmtId="40" fontId="4" fillId="0" borderId="19" xfId="1" applyNumberFormat="1" applyFont="1" applyFill="1" applyBorder="1" applyAlignment="1">
      <alignment horizontal="center" vertical="center" shrinkToFit="1"/>
    </xf>
    <xf numFmtId="40" fontId="4" fillId="0" borderId="31" xfId="1" applyNumberFormat="1" applyFont="1" applyFill="1" applyBorder="1" applyAlignment="1">
      <alignment horizontal="center" vertical="center" shrinkToFit="1"/>
    </xf>
    <xf numFmtId="40" fontId="4" fillId="0" borderId="12" xfId="1" applyNumberFormat="1" applyFont="1" applyFill="1" applyBorder="1" applyAlignment="1">
      <alignment horizontal="center" vertical="center" shrinkToFit="1"/>
    </xf>
    <xf numFmtId="0" fontId="9" fillId="0" borderId="26" xfId="0" applyFont="1" applyFill="1" applyBorder="1" applyAlignment="1">
      <alignment horizontal="center" vertical="center" wrapText="1" shrinkToFit="1"/>
    </xf>
    <xf numFmtId="38" fontId="0" fillId="2" borderId="7" xfId="1" applyFont="1" applyFill="1" applyBorder="1" applyAlignment="1">
      <alignment horizontal="center" vertical="center" shrinkToFit="1"/>
    </xf>
    <xf numFmtId="38" fontId="31" fillId="2" borderId="7" xfId="1" applyFont="1" applyFill="1" applyBorder="1" applyAlignment="1">
      <alignment horizontal="center" vertical="center" shrinkToFit="1"/>
    </xf>
    <xf numFmtId="38" fontId="0" fillId="2" borderId="12" xfId="1" applyFont="1" applyFill="1" applyBorder="1" applyAlignment="1">
      <alignment horizontal="center" vertical="center" shrinkToFit="1"/>
    </xf>
    <xf numFmtId="38" fontId="32" fillId="0" borderId="34" xfId="1" applyFont="1" applyFill="1" applyBorder="1" applyAlignment="1">
      <alignment horizontal="center" vertical="center" shrinkToFit="1"/>
    </xf>
    <xf numFmtId="0" fontId="4" fillId="0" borderId="19" xfId="3" applyFont="1" applyBorder="1" applyAlignment="1">
      <alignment horizontal="center" vertical="center" shrinkToFit="1"/>
    </xf>
    <xf numFmtId="0" fontId="4" fillId="0" borderId="31" xfId="3" applyFont="1" applyBorder="1" applyAlignment="1">
      <alignment horizontal="center" vertical="center" shrinkToFit="1"/>
    </xf>
    <xf numFmtId="0" fontId="42" fillId="0" borderId="19" xfId="3" applyFont="1" applyBorder="1" applyAlignment="1">
      <alignment horizontal="center" vertical="center" wrapText="1"/>
    </xf>
    <xf numFmtId="0" fontId="42" fillId="0" borderId="31" xfId="3" applyFont="1" applyBorder="1" applyAlignment="1">
      <alignment horizontal="center" vertical="center" wrapText="1"/>
    </xf>
    <xf numFmtId="0" fontId="4" fillId="0" borderId="7" xfId="3" applyFont="1" applyBorder="1" applyAlignment="1">
      <alignment horizontal="center" vertical="center"/>
    </xf>
    <xf numFmtId="0" fontId="4" fillId="0" borderId="37" xfId="3" applyFont="1" applyBorder="1" applyAlignment="1">
      <alignment horizontal="center" vertical="center" shrinkToFit="1"/>
    </xf>
    <xf numFmtId="0" fontId="4" fillId="0" borderId="67" xfId="3" applyFont="1" applyBorder="1" applyAlignment="1">
      <alignment horizontal="center" vertical="center" shrinkToFit="1"/>
    </xf>
    <xf numFmtId="0" fontId="21" fillId="0" borderId="0" xfId="0" applyFont="1" applyAlignment="1">
      <alignment horizontal="center" vertical="center"/>
    </xf>
    <xf numFmtId="0" fontId="35" fillId="10" borderId="1" xfId="0" applyFont="1" applyFill="1" applyBorder="1" applyAlignment="1">
      <alignment horizontal="center" vertical="center"/>
    </xf>
    <xf numFmtId="0" fontId="35" fillId="10" borderId="6" xfId="0" applyFont="1" applyFill="1" applyBorder="1" applyAlignment="1">
      <alignment horizontal="center" vertical="center"/>
    </xf>
    <xf numFmtId="0" fontId="35" fillId="10" borderId="11" xfId="0" applyFont="1" applyFill="1" applyBorder="1" applyAlignment="1">
      <alignment horizontal="center" vertical="center"/>
    </xf>
    <xf numFmtId="190" fontId="35" fillId="10" borderId="37" xfId="0" applyNumberFormat="1" applyFont="1" applyFill="1" applyBorder="1" applyAlignment="1">
      <alignment horizontal="center" vertical="center" textRotation="255"/>
    </xf>
    <xf numFmtId="190" fontId="35" fillId="10" borderId="67" xfId="0" applyNumberFormat="1" applyFont="1" applyFill="1" applyBorder="1" applyAlignment="1">
      <alignment horizontal="center" vertical="center" textRotation="255"/>
    </xf>
    <xf numFmtId="190" fontId="35" fillId="10" borderId="43" xfId="0" applyNumberFormat="1" applyFont="1" applyFill="1" applyBorder="1" applyAlignment="1">
      <alignment horizontal="center" vertical="center" textRotation="255"/>
    </xf>
    <xf numFmtId="0" fontId="39" fillId="0" borderId="0" xfId="0" applyFont="1" applyFill="1" applyBorder="1" applyAlignment="1">
      <alignment vertical="center" shrinkToFit="1"/>
    </xf>
    <xf numFmtId="0" fontId="40" fillId="0" borderId="0" xfId="0" applyFont="1" applyFill="1" applyBorder="1" applyAlignment="1">
      <alignment horizontal="center" vertical="center" shrinkToFit="1"/>
    </xf>
    <xf numFmtId="0" fontId="41" fillId="0" borderId="0" xfId="0" applyFont="1" applyFill="1" applyBorder="1" applyAlignment="1">
      <alignment horizontal="center" vertical="center" shrinkToFit="1"/>
    </xf>
    <xf numFmtId="0" fontId="20" fillId="0" borderId="60" xfId="0" applyFont="1" applyBorder="1" applyAlignment="1">
      <alignment vertical="center"/>
    </xf>
    <xf numFmtId="0" fontId="4" fillId="0" borderId="43" xfId="3" applyFont="1" applyBorder="1" applyAlignment="1">
      <alignment horizontal="center" vertical="center" shrinkToFit="1"/>
    </xf>
    <xf numFmtId="0" fontId="4" fillId="0" borderId="16" xfId="3" applyFont="1" applyBorder="1" applyAlignment="1">
      <alignment horizontal="center" vertical="center" shrinkToFit="1"/>
    </xf>
    <xf numFmtId="0" fontId="43" fillId="0" borderId="19" xfId="3" applyFont="1" applyBorder="1" applyAlignment="1">
      <alignment horizontal="center" vertical="center" wrapText="1"/>
    </xf>
    <xf numFmtId="0" fontId="43" fillId="0" borderId="16" xfId="3" applyFont="1" applyBorder="1" applyAlignment="1">
      <alignment horizontal="center" vertical="center" wrapText="1"/>
    </xf>
    <xf numFmtId="38" fontId="4" fillId="4" borderId="78" xfId="1" applyFont="1" applyFill="1" applyBorder="1" applyAlignment="1">
      <alignment horizontal="center" vertical="center" shrinkToFit="1"/>
    </xf>
    <xf numFmtId="38" fontId="4" fillId="4" borderId="76" xfId="1" applyFont="1" applyFill="1" applyBorder="1" applyAlignment="1">
      <alignment horizontal="center" vertical="center" shrinkToFit="1"/>
    </xf>
    <xf numFmtId="38" fontId="4" fillId="4" borderId="74" xfId="1" applyFont="1" applyFill="1" applyBorder="1" applyAlignment="1">
      <alignment horizontal="center" vertical="center" shrinkToFit="1"/>
    </xf>
    <xf numFmtId="0" fontId="7" fillId="0" borderId="7" xfId="0" applyFont="1" applyBorder="1" applyAlignment="1">
      <alignment horizontal="center" vertical="center" wrapText="1"/>
    </xf>
    <xf numFmtId="0" fontId="4" fillId="4" borderId="10" xfId="0" applyFont="1" applyFill="1" applyBorder="1" applyAlignment="1">
      <alignment horizontal="center" vertical="center" shrinkToFit="1"/>
    </xf>
    <xf numFmtId="0" fontId="4" fillId="4" borderId="23" xfId="0" applyFont="1" applyFill="1" applyBorder="1" applyAlignment="1">
      <alignment horizontal="center" vertical="center" shrinkToFit="1"/>
    </xf>
    <xf numFmtId="0" fontId="4" fillId="4" borderId="7" xfId="0" applyFont="1" applyFill="1" applyBorder="1" applyAlignment="1">
      <alignment horizontal="center" vertical="center"/>
    </xf>
    <xf numFmtId="0" fontId="4" fillId="0" borderId="1"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9" xfId="0" applyFont="1" applyBorder="1" applyAlignment="1">
      <alignment horizontal="center" vertical="center" wrapText="1"/>
    </xf>
    <xf numFmtId="0" fontId="4" fillId="0" borderId="31" xfId="0" applyFont="1" applyBorder="1" applyAlignment="1">
      <alignment horizontal="center" vertical="center" wrapText="1"/>
    </xf>
    <xf numFmtId="0" fontId="0" fillId="0" borderId="10" xfId="0" applyFill="1" applyBorder="1" applyAlignment="1">
      <alignment horizontal="center" vertical="center" wrapText="1" shrinkToFit="1"/>
    </xf>
    <xf numFmtId="0" fontId="0" fillId="0" borderId="23" xfId="0" applyFill="1" applyBorder="1" applyAlignment="1">
      <alignment horizontal="center" vertical="center" wrapText="1" shrinkToFit="1"/>
    </xf>
    <xf numFmtId="0" fontId="0" fillId="0" borderId="8" xfId="0" applyFill="1" applyBorder="1" applyAlignment="1">
      <alignment horizontal="center" vertical="center" wrapText="1" shrinkToFit="1"/>
    </xf>
    <xf numFmtId="0" fontId="4" fillId="0" borderId="39" xfId="0" applyFont="1" applyBorder="1" applyAlignment="1">
      <alignment horizontal="center" vertical="center" shrinkToFit="1"/>
    </xf>
    <xf numFmtId="0" fontId="4" fillId="0" borderId="41"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10" xfId="0" applyFont="1" applyBorder="1" applyAlignment="1">
      <alignment horizontal="center" vertical="center" wrapText="1" shrinkToFit="1"/>
    </xf>
    <xf numFmtId="0" fontId="4" fillId="0" borderId="23" xfId="0" applyFont="1" applyBorder="1" applyAlignment="1">
      <alignment horizontal="center" vertical="center" wrapText="1" shrinkToFit="1"/>
    </xf>
    <xf numFmtId="0" fontId="4" fillId="0" borderId="8" xfId="0" applyFont="1" applyBorder="1" applyAlignment="1">
      <alignment horizontal="center" vertical="center" wrapText="1" shrinkToFit="1"/>
    </xf>
    <xf numFmtId="0" fontId="4" fillId="4" borderId="24" xfId="0" applyFont="1" applyFill="1" applyBorder="1" applyAlignment="1">
      <alignment horizontal="center" vertical="center" shrinkToFit="1"/>
    </xf>
    <xf numFmtId="0" fontId="4" fillId="0" borderId="10"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8" xfId="0" applyFont="1" applyBorder="1" applyAlignment="1">
      <alignment horizontal="center" vertical="center" shrinkToFit="1"/>
    </xf>
    <xf numFmtId="0" fontId="0" fillId="0" borderId="61" xfId="0" applyFill="1" applyBorder="1" applyAlignment="1">
      <alignment horizontal="center" vertical="center" wrapText="1" shrinkToFit="1"/>
    </xf>
    <xf numFmtId="0" fontId="0" fillId="0" borderId="25" xfId="0" applyFill="1" applyBorder="1" applyAlignment="1">
      <alignment horizontal="center" vertical="center" wrapText="1" shrinkToFit="1"/>
    </xf>
    <xf numFmtId="0" fontId="0" fillId="0" borderId="3" xfId="0" applyFill="1" applyBorder="1" applyAlignment="1">
      <alignment horizontal="center" vertical="center" wrapText="1" shrinkToFit="1"/>
    </xf>
    <xf numFmtId="0" fontId="0" fillId="9" borderId="38" xfId="0" applyFill="1" applyBorder="1" applyAlignment="1">
      <alignment horizontal="center" vertical="center" wrapText="1" shrinkToFit="1"/>
    </xf>
    <xf numFmtId="0" fontId="0" fillId="9" borderId="63" xfId="0" applyFill="1" applyBorder="1" applyAlignment="1">
      <alignment horizontal="center" vertical="center" wrapText="1" shrinkToFit="1"/>
    </xf>
    <xf numFmtId="0" fontId="0" fillId="9" borderId="40" xfId="0" applyFill="1" applyBorder="1" applyAlignment="1">
      <alignment horizontal="center" vertical="center" wrapText="1" shrinkToFit="1"/>
    </xf>
    <xf numFmtId="0" fontId="35" fillId="0" borderId="30" xfId="0" applyFont="1" applyFill="1" applyBorder="1" applyAlignment="1">
      <alignment horizontal="center" vertical="center" wrapText="1" shrinkToFit="1"/>
    </xf>
    <xf numFmtId="0" fontId="35" fillId="0" borderId="60" xfId="0" applyFont="1" applyFill="1" applyBorder="1" applyAlignment="1">
      <alignment horizontal="center" vertical="center" wrapText="1" shrinkToFit="1"/>
    </xf>
    <xf numFmtId="0" fontId="35" fillId="0" borderId="62" xfId="0" applyFont="1" applyFill="1" applyBorder="1" applyAlignment="1">
      <alignment horizontal="center" vertical="center" wrapText="1" shrinkToFit="1"/>
    </xf>
    <xf numFmtId="0" fontId="35" fillId="0" borderId="46" xfId="0" applyFont="1" applyFill="1" applyBorder="1" applyAlignment="1">
      <alignment horizontal="center" vertical="center" wrapText="1" shrinkToFit="1"/>
    </xf>
    <xf numFmtId="0" fontId="0" fillId="0" borderId="64" xfId="0" applyFill="1" applyBorder="1" applyAlignment="1">
      <alignment horizontal="center" vertical="center" wrapText="1" shrinkToFit="1"/>
    </xf>
    <xf numFmtId="0" fontId="46" fillId="12" borderId="0" xfId="0" applyFont="1" applyFill="1" applyAlignment="1">
      <alignment horizontal="center" vertical="center"/>
    </xf>
    <xf numFmtId="0" fontId="4" fillId="0" borderId="68" xfId="0" applyFont="1" applyBorder="1" applyAlignment="1">
      <alignment horizontal="center" vertical="center" wrapText="1" shrinkToFit="1"/>
    </xf>
    <xf numFmtId="0" fontId="4" fillId="0" borderId="24" xfId="0" applyFont="1" applyFill="1" applyBorder="1" applyAlignment="1">
      <alignment horizontal="center" vertical="center" shrinkToFit="1"/>
    </xf>
    <xf numFmtId="0" fontId="4" fillId="0" borderId="23"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0" fillId="0" borderId="30" xfId="0" applyFill="1" applyBorder="1" applyAlignment="1">
      <alignment horizontal="center" vertical="center" wrapText="1" shrinkToFit="1"/>
    </xf>
    <xf numFmtId="0" fontId="0" fillId="0" borderId="60" xfId="0" applyFill="1" applyBorder="1" applyAlignment="1">
      <alignment horizontal="center" vertical="center" wrapText="1" shrinkToFit="1"/>
    </xf>
    <xf numFmtId="0" fontId="0" fillId="0" borderId="62" xfId="0" applyFill="1" applyBorder="1" applyAlignment="1">
      <alignment horizontal="center" vertical="center" wrapText="1" shrinkToFit="1"/>
    </xf>
    <xf numFmtId="0" fontId="0" fillId="0" borderId="46" xfId="0" applyFill="1" applyBorder="1" applyAlignment="1">
      <alignment horizontal="center" vertical="center" wrapText="1" shrinkToFit="1"/>
    </xf>
    <xf numFmtId="40" fontId="0" fillId="0" borderId="19" xfId="1" applyNumberFormat="1" applyFont="1" applyBorder="1" applyAlignment="1">
      <alignment horizontal="center" vertical="center" shrinkToFit="1"/>
    </xf>
    <xf numFmtId="40" fontId="0" fillId="0" borderId="31" xfId="1" applyNumberFormat="1" applyFont="1" applyBorder="1" applyAlignment="1">
      <alignment horizontal="center" vertical="center" shrinkToFit="1"/>
    </xf>
    <xf numFmtId="40" fontId="0" fillId="0" borderId="16" xfId="1" applyNumberFormat="1" applyFont="1" applyBorder="1" applyAlignment="1">
      <alignment horizontal="center" vertical="center" shrinkToFit="1"/>
    </xf>
  </cellXfs>
  <cellStyles count="4">
    <cellStyle name="パーセント" xfId="2" builtinId="5"/>
    <cellStyle name="桁区切り" xfId="1" builtinId="6"/>
    <cellStyle name="標準" xfId="0" builtinId="0"/>
    <cellStyle name="標準 5" xfId="3"/>
  </cellStyles>
  <dxfs count="2">
    <dxf>
      <fill>
        <patternFill>
          <bgColor rgb="FFFFCC99"/>
        </patternFill>
      </fill>
    </dxf>
    <dxf>
      <fill>
        <patternFill>
          <bgColor rgb="FFFFCC99"/>
        </patternFill>
      </fill>
    </dxf>
  </dxfs>
  <tableStyles count="0" defaultTableStyle="TableStyleMedium2" defaultPivotStyle="PivotStyleLight16"/>
  <colors>
    <mruColors>
      <color rgb="FFCCFFFF"/>
      <color rgb="FFFF0000"/>
      <color rgb="FFBFF8A0"/>
      <color rgb="FFFFFF99"/>
      <color rgb="FFFF9900"/>
      <color rgb="FFFF6600"/>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666750</xdr:colOff>
      <xdr:row>2</xdr:row>
      <xdr:rowOff>180975</xdr:rowOff>
    </xdr:from>
    <xdr:to>
      <xdr:col>5</xdr:col>
      <xdr:colOff>85725</xdr:colOff>
      <xdr:row>7</xdr:row>
      <xdr:rowOff>38100</xdr:rowOff>
    </xdr:to>
    <xdr:sp macro="" textlink="">
      <xdr:nvSpPr>
        <xdr:cNvPr id="2" name="角丸四角形 1"/>
        <xdr:cNvSpPr/>
      </xdr:nvSpPr>
      <xdr:spPr>
        <a:xfrm>
          <a:off x="3362325" y="657225"/>
          <a:ext cx="1019175" cy="1047750"/>
        </a:xfrm>
        <a:prstGeom prst="roundRect">
          <a:avLst/>
        </a:prstGeom>
        <a:noFill/>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5</xdr:col>
      <xdr:colOff>104775</xdr:colOff>
      <xdr:row>2</xdr:row>
      <xdr:rowOff>190500</xdr:rowOff>
    </xdr:from>
    <xdr:ext cx="1210588" cy="521425"/>
    <xdr:sp macro="" textlink="">
      <xdr:nvSpPr>
        <xdr:cNvPr id="3" name="正方形/長方形 2"/>
        <xdr:cNvSpPr/>
      </xdr:nvSpPr>
      <xdr:spPr>
        <a:xfrm>
          <a:off x="4400550" y="666750"/>
          <a:ext cx="1210588" cy="521425"/>
        </a:xfrm>
        <a:prstGeom prst="rect">
          <a:avLst/>
        </a:prstGeom>
        <a:ln w="28575">
          <a:solidFill>
            <a:srgbClr val="FF0000"/>
          </a:solidFill>
        </a:ln>
      </xdr:spPr>
      <xdr:style>
        <a:lnRef idx="2">
          <a:schemeClr val="accent2"/>
        </a:lnRef>
        <a:fillRef idx="1">
          <a:schemeClr val="lt1"/>
        </a:fillRef>
        <a:effectRef idx="0">
          <a:schemeClr val="accent2"/>
        </a:effectRef>
        <a:fontRef idx="minor">
          <a:schemeClr val="dk1"/>
        </a:fontRef>
      </xdr:style>
      <xdr:txBody>
        <a:bodyPr wrap="none" lIns="91440" tIns="45720" rIns="91440" bIns="45720">
          <a:spAutoFit/>
        </a:bodyPr>
        <a:lstStyle/>
        <a:p>
          <a:pPr algn="l"/>
          <a:r>
            <a:rPr lang="ja-JP" altLang="en-US" sz="1000" b="0" cap="none" spc="0">
              <a:ln w="0"/>
              <a:solidFill>
                <a:sysClr val="windowText" lastClr="000000"/>
              </a:solidFill>
              <a:effectLst>
                <a:outerShdw blurRad="38100" dist="19050" dir="2700000" algn="tl" rotWithShape="0">
                  <a:schemeClr val="dk1">
                    <a:alpha val="40000"/>
                  </a:schemeClr>
                </a:outerShdw>
              </a:effectLst>
              <a:latin typeface="+mn-ea"/>
              <a:ea typeface="+mn-ea"/>
            </a:rPr>
            <a:t>４月時点未</a:t>
          </a:r>
          <a:endParaRPr lang="en-US" altLang="ja-JP" sz="1000" b="0" cap="none" spc="0">
            <a:ln w="0"/>
            <a:solidFill>
              <a:sysClr val="windowText" lastClr="000000"/>
            </a:solidFill>
            <a:effectLst>
              <a:outerShdw blurRad="38100" dist="19050" dir="2700000" algn="tl" rotWithShape="0">
                <a:schemeClr val="dk1">
                  <a:alpha val="40000"/>
                </a:schemeClr>
              </a:outerShdw>
            </a:effectLst>
            <a:latin typeface="+mn-ea"/>
            <a:ea typeface="+mn-ea"/>
          </a:endParaRPr>
        </a:p>
        <a:p>
          <a:pPr algn="l"/>
          <a:r>
            <a:rPr lang="ja-JP" altLang="en-US" sz="1000" b="0" cap="none" spc="0">
              <a:ln w="0"/>
              <a:solidFill>
                <a:sysClr val="windowText" lastClr="000000"/>
              </a:solidFill>
              <a:effectLst>
                <a:outerShdw blurRad="38100" dist="19050" dir="2700000" algn="tl" rotWithShape="0">
                  <a:schemeClr val="dk1">
                    <a:alpha val="40000"/>
                  </a:schemeClr>
                </a:outerShdw>
              </a:effectLst>
              <a:latin typeface="+mn-ea"/>
              <a:ea typeface="+mn-ea"/>
            </a:rPr>
            <a:t>通知あり次第入力</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19</xdr:col>
      <xdr:colOff>362443</xdr:colOff>
      <xdr:row>15</xdr:row>
      <xdr:rowOff>206582</xdr:rowOff>
    </xdr:from>
    <xdr:to>
      <xdr:col>28</xdr:col>
      <xdr:colOff>150916</xdr:colOff>
      <xdr:row>34</xdr:row>
      <xdr:rowOff>176893</xdr:rowOff>
    </xdr:to>
    <xdr:sp macro="" textlink="">
      <xdr:nvSpPr>
        <xdr:cNvPr id="3" name="テキスト ボックス 2"/>
        <xdr:cNvSpPr txBox="1"/>
      </xdr:nvSpPr>
      <xdr:spPr>
        <a:xfrm>
          <a:off x="23072764" y="6738011"/>
          <a:ext cx="8034402" cy="6433703"/>
        </a:xfrm>
        <a:prstGeom prst="rect">
          <a:avLst/>
        </a:prstGeom>
        <a:ln w="38100"/>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p>
          <a:r>
            <a:rPr kumimoji="1" lang="ja-JP" altLang="en-US" sz="1600" b="1"/>
            <a:t>「温室面積」「燃料使用量」「生産量」の入力について</a:t>
          </a:r>
          <a:endParaRPr kumimoji="1" lang="en-US" altLang="ja-JP" sz="1600" b="1"/>
        </a:p>
        <a:p>
          <a:r>
            <a:rPr kumimoji="1" lang="ja-JP" altLang="en-US" sz="1400" b="0"/>
            <a:t>　　</a:t>
          </a:r>
          <a:r>
            <a:rPr kumimoji="1" lang="en-US" altLang="ja-JP" sz="1400" b="0"/>
            <a:t>※</a:t>
          </a:r>
          <a:r>
            <a:rPr kumimoji="1" lang="ja-JP" altLang="en-US" sz="1400" b="0"/>
            <a:t>昨年まで「現在」という表記だったところを「事業開始時点」に変更しました</a:t>
          </a:r>
          <a:endParaRPr kumimoji="1" lang="en-US" altLang="ja-JP" sz="1400" b="0"/>
        </a:p>
        <a:p>
          <a:r>
            <a:rPr kumimoji="1" lang="ja-JP" altLang="en-US" sz="1400" b="0"/>
            <a:t>　　（現在がさす時点がわかりにくかったため）</a:t>
          </a:r>
          <a:endParaRPr kumimoji="1" lang="en-US" altLang="ja-JP" sz="1400" b="0"/>
        </a:p>
        <a:p>
          <a:endParaRPr kumimoji="1" lang="en-US" altLang="ja-JP" sz="1400" b="0"/>
        </a:p>
        <a:p>
          <a:r>
            <a:rPr kumimoji="1" lang="ja-JP" altLang="en-US" sz="1400" b="1" u="sng"/>
            <a:t>・新規の場合</a:t>
          </a:r>
          <a:endParaRPr kumimoji="1" lang="en-US" altLang="ja-JP" sz="1400" b="1" u="sng"/>
        </a:p>
        <a:p>
          <a:r>
            <a:rPr kumimoji="1" lang="ja-JP" altLang="en-US" sz="1400"/>
            <a:t>　現在の数値・品目等を入力してください</a:t>
          </a:r>
          <a:endParaRPr kumimoji="1" lang="en-US" altLang="ja-JP" sz="1400"/>
        </a:p>
        <a:p>
          <a:endParaRPr kumimoji="1" lang="en-US" altLang="ja-JP" sz="1400"/>
        </a:p>
        <a:p>
          <a:r>
            <a:rPr kumimoji="1" lang="ja-JP" altLang="en-US" sz="1400" b="1" u="sng"/>
            <a:t>・１期目継続の場合</a:t>
          </a:r>
          <a:endParaRPr kumimoji="1" lang="en-US" altLang="ja-JP" sz="1400"/>
        </a:p>
        <a:p>
          <a:r>
            <a:rPr kumimoji="1" lang="ja-JP" altLang="en-US" sz="1400">
              <a:solidFill>
                <a:schemeClr val="dk1"/>
              </a:solidFill>
              <a:effectLst/>
              <a:latin typeface="+mn-lt"/>
              <a:ea typeface="+mn-ea"/>
              <a:cs typeface="+mn-cs"/>
            </a:rPr>
            <a:t>　　</a:t>
          </a:r>
          <a:r>
            <a:rPr kumimoji="1" lang="ja-JP" altLang="ja-JP" sz="1400">
              <a:solidFill>
                <a:schemeClr val="dk1"/>
              </a:solidFill>
              <a:effectLst/>
              <a:latin typeface="+mn-lt"/>
              <a:ea typeface="+mn-ea"/>
              <a:cs typeface="+mn-cs"/>
            </a:rPr>
            <a:t>基本こちらの数値は</a:t>
          </a:r>
          <a:r>
            <a:rPr kumimoji="1" lang="ja-JP" altLang="ja-JP" sz="1400">
              <a:solidFill>
                <a:srgbClr val="FF0000"/>
              </a:solidFill>
              <a:effectLst/>
              <a:latin typeface="+mn-lt"/>
              <a:ea typeface="+mn-ea"/>
              <a:cs typeface="+mn-cs"/>
            </a:rPr>
            <a:t>前事業年度のまま、変更なし</a:t>
          </a:r>
          <a:r>
            <a:rPr kumimoji="1" lang="ja-JP" altLang="ja-JP" sz="1400">
              <a:solidFill>
                <a:schemeClr val="dk1"/>
              </a:solidFill>
              <a:effectLst/>
              <a:latin typeface="+mn-lt"/>
              <a:ea typeface="+mn-ea"/>
              <a:cs typeface="+mn-cs"/>
            </a:rPr>
            <a:t>となります</a:t>
          </a:r>
          <a:endParaRPr lang="ja-JP" altLang="ja-JP" sz="1400">
            <a:effectLst/>
          </a:endParaRPr>
        </a:p>
        <a:p>
          <a:r>
            <a:rPr kumimoji="1" lang="ja-JP" altLang="ja-JP" sz="1400">
              <a:solidFill>
                <a:schemeClr val="dk1"/>
              </a:solidFill>
              <a:effectLst/>
              <a:latin typeface="+mn-lt"/>
              <a:ea typeface="+mn-ea"/>
              <a:cs typeface="+mn-cs"/>
            </a:rPr>
            <a:t>　（目標は開始事業年度から</a:t>
          </a:r>
          <a:r>
            <a:rPr kumimoji="1" lang="en-US" altLang="ja-JP" sz="1400">
              <a:solidFill>
                <a:schemeClr val="dk1"/>
              </a:solidFill>
              <a:effectLst/>
              <a:latin typeface="+mn-lt"/>
              <a:ea typeface="+mn-ea"/>
              <a:cs typeface="+mn-cs"/>
            </a:rPr>
            <a:t>3</a:t>
          </a:r>
          <a:r>
            <a:rPr kumimoji="1" lang="ja-JP" altLang="ja-JP" sz="1400">
              <a:solidFill>
                <a:schemeClr val="dk1"/>
              </a:solidFill>
              <a:effectLst/>
              <a:latin typeface="+mn-lt"/>
              <a:ea typeface="+mn-ea"/>
              <a:cs typeface="+mn-cs"/>
            </a:rPr>
            <a:t>年間での削減目標（</a:t>
          </a:r>
          <a:r>
            <a:rPr kumimoji="1" lang="en-US" altLang="ja-JP" sz="1400">
              <a:solidFill>
                <a:schemeClr val="dk1"/>
              </a:solidFill>
              <a:effectLst/>
              <a:latin typeface="+mn-lt"/>
              <a:ea typeface="+mn-ea"/>
              <a:cs typeface="+mn-cs"/>
            </a:rPr>
            <a:t>15</a:t>
          </a:r>
          <a:r>
            <a:rPr kumimoji="1" lang="ja-JP" altLang="ja-JP" sz="1400">
              <a:solidFill>
                <a:schemeClr val="dk1"/>
              </a:solidFill>
              <a:effectLst/>
              <a:latin typeface="+mn-lt"/>
              <a:ea typeface="+mn-ea"/>
              <a:cs typeface="+mn-cs"/>
            </a:rPr>
            <a:t>％削減）となるため）</a:t>
          </a:r>
          <a:endParaRPr lang="ja-JP" altLang="ja-JP" sz="1400">
            <a:effectLst/>
          </a:endParaRPr>
        </a:p>
        <a:p>
          <a:r>
            <a:rPr kumimoji="1" lang="ja-JP" altLang="en-US" sz="1400"/>
            <a:t>　例：</a:t>
          </a:r>
          <a:r>
            <a:rPr kumimoji="1" lang="en-US" altLang="ja-JP" sz="1400"/>
            <a:t>R4</a:t>
          </a:r>
          <a:r>
            <a:rPr kumimoji="1" lang="ja-JP" altLang="en-US" sz="1400"/>
            <a:t>事業年度から参加の場合は、</a:t>
          </a:r>
          <a:r>
            <a:rPr kumimoji="1" lang="en-US" altLang="ja-JP" sz="1400"/>
            <a:t>R4</a:t>
          </a:r>
          <a:r>
            <a:rPr kumimoji="1" lang="ja-JP" altLang="en-US" sz="1400"/>
            <a:t>参加時点の数値</a:t>
          </a:r>
          <a:endParaRPr kumimoji="1" lang="en-US" altLang="ja-JP" sz="1400"/>
        </a:p>
        <a:p>
          <a:r>
            <a:rPr kumimoji="1" lang="ja-JP" altLang="en-US" sz="1400"/>
            <a:t>　</a:t>
          </a:r>
          <a:endParaRPr kumimoji="1" lang="en-US" altLang="ja-JP" sz="1400"/>
        </a:p>
        <a:p>
          <a:r>
            <a:rPr kumimoji="1" lang="ja-JP" altLang="en-US" sz="1400" b="1" u="sng"/>
            <a:t>・２期目の場合</a:t>
          </a:r>
          <a:endParaRPr kumimoji="1" lang="en-US" altLang="ja-JP" sz="1400" b="1" u="sng"/>
        </a:p>
        <a:p>
          <a:r>
            <a:rPr kumimoji="1" lang="ja-JP" altLang="en-US" sz="1400"/>
            <a:t>　</a:t>
          </a:r>
          <a:r>
            <a:rPr kumimoji="1" lang="ja-JP" altLang="en-US" sz="1400">
              <a:solidFill>
                <a:srgbClr val="FF0000"/>
              </a:solidFill>
            </a:rPr>
            <a:t>今期の事業参加開始時点からみて</a:t>
          </a:r>
          <a:r>
            <a:rPr kumimoji="1" lang="en-US" altLang="ja-JP" sz="1400">
              <a:solidFill>
                <a:srgbClr val="FF0000"/>
              </a:solidFill>
            </a:rPr>
            <a:t>15</a:t>
          </a:r>
          <a:r>
            <a:rPr kumimoji="1" lang="ja-JP" altLang="en-US" sz="1400">
              <a:solidFill>
                <a:srgbClr val="FF0000"/>
              </a:solidFill>
            </a:rPr>
            <a:t>％の削減目標</a:t>
          </a:r>
          <a:r>
            <a:rPr kumimoji="1" lang="ja-JP" altLang="en-US" sz="1400"/>
            <a:t>となります</a:t>
          </a:r>
          <a:endParaRPr kumimoji="1" lang="en-US" altLang="ja-JP" sz="1400"/>
        </a:p>
        <a:p>
          <a:r>
            <a:rPr kumimoji="1" lang="ja-JP" altLang="en-US" sz="1400"/>
            <a:t>　「事業開始時点」は</a:t>
          </a:r>
          <a:r>
            <a:rPr kumimoji="1" lang="en-US" altLang="ja-JP" sz="1400" u="sng">
              <a:solidFill>
                <a:srgbClr val="FF0000"/>
              </a:solidFill>
            </a:rPr>
            <a:t>2</a:t>
          </a:r>
          <a:r>
            <a:rPr kumimoji="1" lang="ja-JP" altLang="en-US" sz="1400" u="sng">
              <a:solidFill>
                <a:srgbClr val="FF0000"/>
              </a:solidFill>
            </a:rPr>
            <a:t>期目開始時点の数値</a:t>
          </a:r>
          <a:r>
            <a:rPr kumimoji="1" lang="ja-JP" altLang="en-US" sz="1400"/>
            <a:t>になります</a:t>
          </a:r>
          <a:endParaRPr kumimoji="1" lang="en-US" altLang="ja-JP" sz="1400"/>
        </a:p>
        <a:p>
          <a:endParaRPr kumimoji="1" lang="en-US" altLang="ja-JP" sz="14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u="sng"/>
            <a:t>・３期目の場合</a:t>
          </a:r>
          <a:r>
            <a:rPr kumimoji="1" lang="ja-JP" altLang="ja-JP" sz="1400">
              <a:solidFill>
                <a:schemeClr val="dk1"/>
              </a:solidFill>
              <a:effectLst/>
              <a:latin typeface="+mn-lt"/>
              <a:ea typeface="+mn-ea"/>
              <a:cs typeface="+mn-cs"/>
            </a:rPr>
            <a:t>（</a:t>
          </a:r>
          <a:r>
            <a:rPr kumimoji="1" lang="en-US" altLang="ja-JP" sz="1400">
              <a:solidFill>
                <a:schemeClr val="dk1"/>
              </a:solidFill>
              <a:effectLst/>
              <a:latin typeface="+mn-lt"/>
              <a:ea typeface="+mn-ea"/>
              <a:cs typeface="+mn-cs"/>
            </a:rPr>
            <a:t>1</a:t>
          </a:r>
          <a:r>
            <a:rPr kumimoji="1" lang="ja-JP" altLang="ja-JP" sz="1400">
              <a:solidFill>
                <a:schemeClr val="dk1"/>
              </a:solidFill>
              <a:effectLst/>
              <a:latin typeface="+mn-lt"/>
              <a:ea typeface="+mn-ea"/>
              <a:cs typeface="+mn-cs"/>
            </a:rPr>
            <a:t>期目の計画から計</a:t>
          </a:r>
          <a:r>
            <a:rPr kumimoji="1" lang="en-US" altLang="ja-JP" sz="1400">
              <a:solidFill>
                <a:schemeClr val="dk1"/>
              </a:solidFill>
              <a:effectLst/>
              <a:latin typeface="+mn-lt"/>
              <a:ea typeface="+mn-ea"/>
              <a:cs typeface="+mn-cs"/>
            </a:rPr>
            <a:t>30</a:t>
          </a:r>
          <a:r>
            <a:rPr kumimoji="1" lang="ja-JP" altLang="ja-JP" sz="1400">
              <a:solidFill>
                <a:schemeClr val="dk1"/>
              </a:solidFill>
              <a:effectLst/>
              <a:latin typeface="+mn-lt"/>
              <a:ea typeface="+mn-ea"/>
              <a:cs typeface="+mn-cs"/>
            </a:rPr>
            <a:t>％以上を達成している場合に限る）</a:t>
          </a:r>
          <a:endParaRPr lang="ja-JP" altLang="ja-JP" sz="1400">
            <a:effectLst/>
          </a:endParaRPr>
        </a:p>
        <a:p>
          <a:r>
            <a:rPr kumimoji="1" lang="ja-JP" altLang="en-US" sz="1400" b="0" u="none"/>
            <a:t>　</a:t>
          </a:r>
          <a:r>
            <a:rPr kumimoji="1" lang="en-US" altLang="ja-JP" sz="1400"/>
            <a:t>1</a:t>
          </a:r>
          <a:r>
            <a:rPr kumimoji="1" lang="ja-JP" altLang="en-US" sz="1400"/>
            <a:t>期目の計画から計</a:t>
          </a:r>
          <a:r>
            <a:rPr kumimoji="1" lang="en-US" altLang="ja-JP" sz="1400"/>
            <a:t>30</a:t>
          </a:r>
          <a:r>
            <a:rPr kumimoji="1" lang="ja-JP" altLang="en-US" sz="1400"/>
            <a:t>％以上削減を維持した上で、自身の削減目標を新たに定める必要がある為</a:t>
          </a:r>
          <a:endParaRPr kumimoji="1" lang="en-US" altLang="ja-JP" sz="1400"/>
        </a:p>
        <a:p>
          <a:r>
            <a:rPr kumimoji="1" lang="ja-JP" altLang="en-US" sz="1400"/>
            <a:t>　</a:t>
          </a:r>
          <a:r>
            <a:rPr kumimoji="1" lang="ja-JP" altLang="en-US" sz="1400">
              <a:solidFill>
                <a:srgbClr val="FF0000"/>
              </a:solidFill>
            </a:rPr>
            <a:t>「</a:t>
          </a:r>
          <a:r>
            <a:rPr kumimoji="1" lang="en-US" altLang="ja-JP" sz="1400">
              <a:solidFill>
                <a:srgbClr val="FF0000"/>
              </a:solidFill>
            </a:rPr>
            <a:t>1</a:t>
          </a:r>
          <a:r>
            <a:rPr kumimoji="1" lang="ja-JP" altLang="en-US" sz="1400">
              <a:solidFill>
                <a:srgbClr val="FF0000"/>
              </a:solidFill>
            </a:rPr>
            <a:t>期目開始時点の数値」</a:t>
          </a:r>
          <a:r>
            <a:rPr kumimoji="1" lang="ja-JP" altLang="en-US" sz="1400"/>
            <a:t>を入力　</a:t>
          </a:r>
          <a:r>
            <a:rPr kumimoji="1" lang="en-US" altLang="ja-JP" sz="1400"/>
            <a:t>※</a:t>
          </a:r>
          <a:r>
            <a:rPr kumimoji="1" lang="ja-JP" altLang="en-US" sz="1400"/>
            <a:t>目標達成が常に</a:t>
          </a:r>
          <a:r>
            <a:rPr kumimoji="1" lang="en-US" altLang="ja-JP" sz="1400"/>
            <a:t>30</a:t>
          </a:r>
          <a:r>
            <a:rPr kumimoji="1" lang="ja-JP" altLang="en-US" sz="1400"/>
            <a:t>％以上であることを確認するため</a:t>
          </a:r>
          <a:endParaRPr kumimoji="1" lang="en-US" altLang="ja-JP" sz="1400"/>
        </a:p>
        <a:p>
          <a:endParaRPr kumimoji="1" lang="en-US" altLang="ja-JP" sz="1400"/>
        </a:p>
        <a:p>
          <a:r>
            <a:rPr kumimoji="1" lang="ja-JP" altLang="ja-JP" sz="1400">
              <a:solidFill>
                <a:schemeClr val="dk1"/>
              </a:solidFill>
              <a:effectLst/>
              <a:latin typeface="+mn-lt"/>
              <a:ea typeface="+mn-ea"/>
              <a:cs typeface="+mn-cs"/>
            </a:rPr>
            <a:t>☆燃料の種類によって計算式が異なりますので、計算式を変更する等してご使用ください</a:t>
          </a:r>
          <a:endParaRPr kumimoji="1" lang="ja-JP" altLang="en-US" sz="1400"/>
        </a:p>
      </xdr:txBody>
    </xdr:sp>
    <xdr:clientData/>
  </xdr:twoCellAnchor>
  <xdr:twoCellAnchor>
    <xdr:from>
      <xdr:col>21</xdr:col>
      <xdr:colOff>625929</xdr:colOff>
      <xdr:row>2</xdr:row>
      <xdr:rowOff>68036</xdr:rowOff>
    </xdr:from>
    <xdr:to>
      <xdr:col>24</xdr:col>
      <xdr:colOff>1143000</xdr:colOff>
      <xdr:row>6</xdr:row>
      <xdr:rowOff>149678</xdr:rowOff>
    </xdr:to>
    <xdr:sp macro="" textlink="">
      <xdr:nvSpPr>
        <xdr:cNvPr id="4" name="吹き出し: 四角形 10">
          <a:extLst>
            <a:ext uri="{FF2B5EF4-FFF2-40B4-BE49-F238E27FC236}">
              <a16:creationId xmlns:a16="http://schemas.microsoft.com/office/drawing/2014/main" id="{7D5C7806-6A21-7E75-EF25-94A54D5A5532}"/>
            </a:ext>
          </a:extLst>
        </xdr:cNvPr>
        <xdr:cNvSpPr/>
      </xdr:nvSpPr>
      <xdr:spPr>
        <a:xfrm>
          <a:off x="24941893" y="843643"/>
          <a:ext cx="2925536" cy="1496785"/>
        </a:xfrm>
        <a:prstGeom prst="wedgeRectCallout">
          <a:avLst>
            <a:gd name="adj1" fmla="val -38844"/>
            <a:gd name="adj2" fmla="val 97904"/>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a:solidFill>
                <a:srgbClr val="FF0000"/>
              </a:solidFill>
            </a:rPr>
            <a:t>【</a:t>
          </a:r>
          <a:r>
            <a:rPr kumimoji="1" lang="ja-JP" altLang="en-US" sz="1600">
              <a:solidFill>
                <a:srgbClr val="FF0000"/>
              </a:solidFill>
            </a:rPr>
            <a:t>追加</a:t>
          </a:r>
          <a:r>
            <a:rPr kumimoji="1" lang="en-US" altLang="ja-JP" sz="1600">
              <a:solidFill>
                <a:srgbClr val="FF0000"/>
              </a:solidFill>
            </a:rPr>
            <a:t>】</a:t>
          </a:r>
        </a:p>
        <a:p>
          <a:pPr algn="l"/>
          <a:r>
            <a:rPr kumimoji="1" lang="ja-JP" altLang="en-US" sz="1600">
              <a:solidFill>
                <a:srgbClr val="FF0000"/>
              </a:solidFill>
            </a:rPr>
            <a:t>業務方法書別紙様式第２号「省エネルギー等対策取組計画」の経営する温室加温面積を記入</a:t>
          </a:r>
        </a:p>
      </xdr:txBody>
    </xdr:sp>
    <xdr:clientData/>
  </xdr:twoCellAnchor>
  <xdr:twoCellAnchor>
    <xdr:from>
      <xdr:col>39</xdr:col>
      <xdr:colOff>678656</xdr:colOff>
      <xdr:row>1</xdr:row>
      <xdr:rowOff>215</xdr:rowOff>
    </xdr:from>
    <xdr:to>
      <xdr:col>44</xdr:col>
      <xdr:colOff>744681</xdr:colOff>
      <xdr:row>4</xdr:row>
      <xdr:rowOff>190499</xdr:rowOff>
    </xdr:to>
    <xdr:sp macro="" textlink="">
      <xdr:nvSpPr>
        <xdr:cNvPr id="5" name="吹き出し: 四角形 11">
          <a:extLst>
            <a:ext uri="{FF2B5EF4-FFF2-40B4-BE49-F238E27FC236}">
              <a16:creationId xmlns:a16="http://schemas.microsoft.com/office/drawing/2014/main" id="{C2E9D1A4-1CBD-48D3-A016-44394F45F7AA}"/>
            </a:ext>
          </a:extLst>
        </xdr:cNvPr>
        <xdr:cNvSpPr/>
      </xdr:nvSpPr>
      <xdr:spPr>
        <a:xfrm>
          <a:off x="40770247" y="1247124"/>
          <a:ext cx="4135798" cy="1696966"/>
        </a:xfrm>
        <a:prstGeom prst="wedgeRectCallout">
          <a:avLst>
            <a:gd name="adj1" fmla="val -47500"/>
            <a:gd name="adj2" fmla="val 98593"/>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a:solidFill>
                <a:srgbClr val="FF0000"/>
              </a:solidFill>
            </a:rPr>
            <a:t>【</a:t>
          </a:r>
          <a:r>
            <a:rPr kumimoji="1" lang="ja-JP" altLang="en-US" sz="1600">
              <a:solidFill>
                <a:srgbClr val="FF0000"/>
              </a:solidFill>
            </a:rPr>
            <a:t>追加</a:t>
          </a:r>
          <a:r>
            <a:rPr kumimoji="1" lang="en-US" altLang="ja-JP" sz="1600">
              <a:solidFill>
                <a:srgbClr val="FF0000"/>
              </a:solidFill>
            </a:rPr>
            <a:t>】</a:t>
          </a:r>
        </a:p>
        <a:p>
          <a:pPr algn="l"/>
          <a:r>
            <a:rPr kumimoji="1" lang="ja-JP" altLang="en-US" sz="1600">
              <a:solidFill>
                <a:srgbClr val="FF0000"/>
              </a:solidFill>
            </a:rPr>
            <a:t>業務方法書別紙様式第２号「省エネルギー等対策取組計画」の省エネ設備・生産性向上設備導入計画を記入</a:t>
          </a:r>
        </a:p>
      </xdr:txBody>
    </xdr:sp>
    <xdr:clientData/>
  </xdr:twoCellAnchor>
  <xdr:oneCellAnchor>
    <xdr:from>
      <xdr:col>2</xdr:col>
      <xdr:colOff>838352</xdr:colOff>
      <xdr:row>15</xdr:row>
      <xdr:rowOff>225136</xdr:rowOff>
    </xdr:from>
    <xdr:ext cx="4546629" cy="1892826"/>
    <xdr:sp macro="" textlink="">
      <xdr:nvSpPr>
        <xdr:cNvPr id="7" name="正方形/長方形 6"/>
        <xdr:cNvSpPr/>
      </xdr:nvSpPr>
      <xdr:spPr>
        <a:xfrm>
          <a:off x="3072397" y="6684818"/>
          <a:ext cx="4546629" cy="1892826"/>
        </a:xfrm>
        <a:prstGeom prst="rect">
          <a:avLst/>
        </a:prstGeom>
        <a:ln w="38100">
          <a:solidFill>
            <a:srgbClr val="FF0000"/>
          </a:solidFill>
        </a:ln>
      </xdr:spPr>
      <xdr:style>
        <a:lnRef idx="2">
          <a:schemeClr val="accent2"/>
        </a:lnRef>
        <a:fillRef idx="1">
          <a:schemeClr val="lt1"/>
        </a:fillRef>
        <a:effectRef idx="0">
          <a:schemeClr val="accent2"/>
        </a:effectRef>
        <a:fontRef idx="minor">
          <a:schemeClr val="dk1"/>
        </a:fontRef>
      </xdr:style>
      <xdr:txBody>
        <a:bodyPr wrap="none" lIns="91440" tIns="45720" rIns="91440" bIns="45720">
          <a:spAutoFit/>
        </a:bodyPr>
        <a:lstStyle/>
        <a:p>
          <a:pPr algn="ctr"/>
          <a:r>
            <a:rPr lang="ja-JP" altLang="en-US" sz="4400" b="1" cap="none" spc="0">
              <a:ln w="0"/>
              <a:solidFill>
                <a:srgbClr val="FF0000"/>
              </a:solidFill>
              <a:effectLst>
                <a:outerShdw blurRad="38100" dist="19050" dir="2700000" algn="tl" rotWithShape="0">
                  <a:schemeClr val="dk1">
                    <a:alpha val="40000"/>
                  </a:schemeClr>
                </a:outerShdw>
              </a:effectLst>
              <a:latin typeface="BIZ UDPゴシック" panose="020B0400000000000000" pitchFamily="50" charset="-128"/>
              <a:ea typeface="BIZ UDPゴシック" panose="020B0400000000000000" pitchFamily="50" charset="-128"/>
            </a:rPr>
            <a:t>黄色セル以外</a:t>
          </a:r>
          <a:endParaRPr lang="en-US" altLang="ja-JP" sz="4400" b="1" cap="none" spc="0">
            <a:ln w="0"/>
            <a:solidFill>
              <a:srgbClr val="FF0000"/>
            </a:solidFill>
            <a:effectLst>
              <a:outerShdw blurRad="38100" dist="19050" dir="2700000" algn="tl" rotWithShape="0">
                <a:schemeClr val="dk1">
                  <a:alpha val="40000"/>
                </a:schemeClr>
              </a:outerShdw>
            </a:effectLst>
            <a:latin typeface="BIZ UDPゴシック" panose="020B0400000000000000" pitchFamily="50" charset="-128"/>
            <a:ea typeface="BIZ UDPゴシック" panose="020B0400000000000000" pitchFamily="50" charset="-128"/>
          </a:endParaRPr>
        </a:p>
        <a:p>
          <a:pPr algn="ctr"/>
          <a:r>
            <a:rPr lang="ja-JP" altLang="en-US" sz="4400" b="1" cap="none" spc="0">
              <a:ln w="0"/>
              <a:solidFill>
                <a:schemeClr val="tx1"/>
              </a:solidFill>
              <a:effectLst>
                <a:outerShdw blurRad="38100" dist="19050" dir="2700000" algn="tl" rotWithShape="0">
                  <a:schemeClr val="dk1">
                    <a:alpha val="40000"/>
                  </a:schemeClr>
                </a:outerShdw>
              </a:effectLst>
              <a:latin typeface="BIZ UDPゴシック" panose="020B0400000000000000" pitchFamily="50" charset="-128"/>
              <a:ea typeface="BIZ UDPゴシック" panose="020B0400000000000000" pitchFamily="50" charset="-128"/>
            </a:rPr>
            <a:t>入力してください</a:t>
          </a:r>
          <a:endParaRPr lang="en-US" altLang="ja-JP" sz="4400" b="1" cap="none" spc="0">
            <a:ln w="0"/>
            <a:solidFill>
              <a:schemeClr val="tx1"/>
            </a:solidFill>
            <a:effectLst>
              <a:outerShdw blurRad="38100" dist="19050" dir="2700000" algn="tl" rotWithShape="0">
                <a:schemeClr val="dk1">
                  <a:alpha val="40000"/>
                </a:schemeClr>
              </a:outerShdw>
            </a:effectLst>
            <a:latin typeface="BIZ UDPゴシック" panose="020B0400000000000000" pitchFamily="50" charset="-128"/>
            <a:ea typeface="BIZ UDPゴシック" panose="020B0400000000000000" pitchFamily="50" charset="-128"/>
          </a:endParaRPr>
        </a:p>
        <a:p>
          <a:pPr algn="ctr"/>
          <a:r>
            <a:rPr lang="en-US" altLang="ja-JP" sz="1800" b="0" cap="none" spc="0">
              <a:ln w="0"/>
              <a:solidFill>
                <a:schemeClr val="tx1"/>
              </a:solidFill>
              <a:effectLst>
                <a:outerShdw blurRad="38100" dist="19050" dir="2700000" algn="tl" rotWithShape="0">
                  <a:schemeClr val="dk1">
                    <a:alpha val="40000"/>
                  </a:schemeClr>
                </a:outerShdw>
              </a:effectLst>
              <a:latin typeface="BIZ UDPゴシック" panose="020B0400000000000000" pitchFamily="50" charset="-128"/>
              <a:ea typeface="BIZ UDPゴシック" panose="020B0400000000000000" pitchFamily="50" charset="-128"/>
            </a:rPr>
            <a:t>※</a:t>
          </a:r>
          <a:r>
            <a:rPr lang="ja-JP" altLang="en-US" sz="1800" b="0" cap="none" spc="0">
              <a:ln w="0"/>
              <a:solidFill>
                <a:schemeClr val="tx1"/>
              </a:solidFill>
              <a:effectLst>
                <a:outerShdw blurRad="38100" dist="19050" dir="2700000" algn="tl" rotWithShape="0">
                  <a:schemeClr val="dk1">
                    <a:alpha val="40000"/>
                  </a:schemeClr>
                </a:outerShdw>
              </a:effectLst>
              <a:latin typeface="BIZ UDPゴシック" panose="020B0400000000000000" pitchFamily="50" charset="-128"/>
              <a:ea typeface="BIZ UDPゴシック" panose="020B0400000000000000" pitchFamily="50" charset="-128"/>
            </a:rPr>
            <a:t>黄色セルは計算式あり等</a:t>
          </a:r>
          <a:endParaRPr lang="ja-JP" altLang="en-US" sz="4400" b="0" cap="none" spc="0">
            <a:ln w="0"/>
            <a:solidFill>
              <a:schemeClr val="tx1"/>
            </a:solidFill>
            <a:effectLst>
              <a:outerShdw blurRad="38100" dist="19050" dir="2700000" algn="tl" rotWithShape="0">
                <a:schemeClr val="dk1">
                  <a:alpha val="40000"/>
                </a:schemeClr>
              </a:outerShdw>
            </a:effectLst>
            <a:latin typeface="BIZ UDPゴシック" panose="020B0400000000000000" pitchFamily="50" charset="-128"/>
            <a:ea typeface="BIZ UDPゴシック" panose="020B0400000000000000" pitchFamily="50" charset="-128"/>
          </a:endParaRPr>
        </a:p>
      </xdr:txBody>
    </xdr:sp>
    <xdr:clientData/>
  </xdr:oneCellAnchor>
  <xdr:oneCellAnchor>
    <xdr:from>
      <xdr:col>46</xdr:col>
      <xdr:colOff>346362</xdr:colOff>
      <xdr:row>15</xdr:row>
      <xdr:rowOff>17318</xdr:rowOff>
    </xdr:from>
    <xdr:ext cx="5032147" cy="1680204"/>
    <xdr:sp macro="" textlink="">
      <xdr:nvSpPr>
        <xdr:cNvPr id="8" name="正方形/長方形 7"/>
        <xdr:cNvSpPr/>
      </xdr:nvSpPr>
      <xdr:spPr>
        <a:xfrm>
          <a:off x="46620544" y="6390409"/>
          <a:ext cx="5032147" cy="1680204"/>
        </a:xfrm>
        <a:prstGeom prst="rect">
          <a:avLst/>
        </a:prstGeom>
        <a:ln w="38100">
          <a:solidFill>
            <a:srgbClr val="FF0000"/>
          </a:solidFill>
        </a:ln>
      </xdr:spPr>
      <xdr:style>
        <a:lnRef idx="2">
          <a:schemeClr val="accent2"/>
        </a:lnRef>
        <a:fillRef idx="1">
          <a:schemeClr val="lt1"/>
        </a:fillRef>
        <a:effectRef idx="0">
          <a:schemeClr val="accent2"/>
        </a:effectRef>
        <a:fontRef idx="minor">
          <a:schemeClr val="dk1"/>
        </a:fontRef>
      </xdr:style>
      <xdr:txBody>
        <a:bodyPr wrap="none" lIns="91440" tIns="45720" rIns="91440" bIns="45720">
          <a:spAutoFit/>
        </a:bodyPr>
        <a:lstStyle/>
        <a:p>
          <a:pPr algn="l"/>
          <a:r>
            <a:rPr lang="en-US" altLang="ja-JP" sz="2000" b="1" cap="none" spc="0">
              <a:ln w="0"/>
              <a:solidFill>
                <a:sysClr val="windowText" lastClr="000000"/>
              </a:solidFill>
              <a:effectLst>
                <a:outerShdw blurRad="38100" dist="19050" dir="2700000" algn="tl" rotWithShape="0">
                  <a:schemeClr val="dk1">
                    <a:alpha val="40000"/>
                  </a:schemeClr>
                </a:outerShdw>
              </a:effectLst>
              <a:latin typeface="+mn-ea"/>
              <a:ea typeface="+mn-ea"/>
            </a:rPr>
            <a:t>【</a:t>
          </a:r>
          <a:r>
            <a:rPr lang="ja-JP" altLang="en-US" sz="2000" b="1" cap="none" spc="0">
              <a:ln w="0"/>
              <a:solidFill>
                <a:sysClr val="windowText" lastClr="000000"/>
              </a:solidFill>
              <a:effectLst>
                <a:outerShdw blurRad="38100" dist="19050" dir="2700000" algn="tl" rotWithShape="0">
                  <a:schemeClr val="dk1">
                    <a:alpha val="40000"/>
                  </a:schemeClr>
                </a:outerShdw>
              </a:effectLst>
              <a:latin typeface="+mn-ea"/>
              <a:ea typeface="+mn-ea"/>
            </a:rPr>
            <a:t>実績入力部分</a:t>
          </a:r>
          <a:r>
            <a:rPr lang="en-US" altLang="ja-JP" sz="2000" b="1" cap="none" spc="0">
              <a:ln w="0"/>
              <a:solidFill>
                <a:sysClr val="windowText" lastClr="000000"/>
              </a:solidFill>
              <a:effectLst>
                <a:outerShdw blurRad="38100" dist="19050" dir="2700000" algn="tl" rotWithShape="0">
                  <a:schemeClr val="dk1">
                    <a:alpha val="40000"/>
                  </a:schemeClr>
                </a:outerShdw>
              </a:effectLst>
              <a:latin typeface="+mn-ea"/>
              <a:ea typeface="+mn-ea"/>
            </a:rPr>
            <a:t>】</a:t>
          </a:r>
        </a:p>
        <a:p>
          <a:pPr algn="l"/>
          <a:r>
            <a:rPr lang="ja-JP" altLang="en-US" sz="1800" b="0" cap="none" spc="0">
              <a:ln w="0"/>
              <a:solidFill>
                <a:sysClr val="windowText" lastClr="000000"/>
              </a:solidFill>
              <a:effectLst>
                <a:outerShdw blurRad="38100" dist="19050" dir="2700000" algn="tl" rotWithShape="0">
                  <a:schemeClr val="dk1">
                    <a:alpha val="40000"/>
                  </a:schemeClr>
                </a:outerShdw>
              </a:effectLst>
              <a:latin typeface="+mn-ea"/>
              <a:ea typeface="+mn-ea"/>
            </a:rPr>
            <a:t>補填単価、割合が数式に組み込まれています。</a:t>
          </a:r>
          <a:endParaRPr lang="en-US" altLang="ja-JP" sz="1800" b="0" cap="none" spc="0">
            <a:ln w="0"/>
            <a:solidFill>
              <a:sysClr val="windowText" lastClr="000000"/>
            </a:solidFill>
            <a:effectLst>
              <a:outerShdw blurRad="38100" dist="19050" dir="2700000" algn="tl" rotWithShape="0">
                <a:schemeClr val="dk1">
                  <a:alpha val="40000"/>
                </a:schemeClr>
              </a:outerShdw>
            </a:effectLst>
            <a:latin typeface="+mn-ea"/>
            <a:ea typeface="+mn-ea"/>
          </a:endParaRPr>
        </a:p>
        <a:p>
          <a:pPr algn="l"/>
          <a:r>
            <a:rPr lang="ja-JP" altLang="en-US" sz="1800" b="0" cap="none" spc="0">
              <a:ln w="0"/>
              <a:solidFill>
                <a:sysClr val="windowText" lastClr="000000"/>
              </a:solidFill>
              <a:effectLst>
                <a:outerShdw blurRad="38100" dist="19050" dir="2700000" algn="tl" rotWithShape="0">
                  <a:schemeClr val="dk1">
                    <a:alpha val="40000"/>
                  </a:schemeClr>
                </a:outerShdw>
              </a:effectLst>
              <a:latin typeface="+mn-ea"/>
              <a:ea typeface="+mn-ea"/>
            </a:rPr>
            <a:t>シート下部に合計の算出もされますので</a:t>
          </a:r>
          <a:endParaRPr lang="en-US" altLang="ja-JP" sz="1800" b="0" cap="none" spc="0">
            <a:ln w="0"/>
            <a:solidFill>
              <a:sysClr val="windowText" lastClr="000000"/>
            </a:solidFill>
            <a:effectLst>
              <a:outerShdw blurRad="38100" dist="19050" dir="2700000" algn="tl" rotWithShape="0">
                <a:schemeClr val="dk1">
                  <a:alpha val="40000"/>
                </a:schemeClr>
              </a:outerShdw>
            </a:effectLst>
            <a:latin typeface="+mn-ea"/>
            <a:ea typeface="+mn-ea"/>
          </a:endParaRPr>
        </a:p>
        <a:p>
          <a:pPr algn="l"/>
          <a:r>
            <a:rPr lang="ja-JP" altLang="en-US" sz="1800" b="0" cap="none" spc="0">
              <a:ln w="0"/>
              <a:solidFill>
                <a:sysClr val="windowText" lastClr="000000"/>
              </a:solidFill>
              <a:effectLst>
                <a:outerShdw blurRad="38100" dist="19050" dir="2700000" algn="tl" rotWithShape="0">
                  <a:schemeClr val="dk1">
                    <a:alpha val="40000"/>
                  </a:schemeClr>
                </a:outerShdw>
              </a:effectLst>
              <a:latin typeface="+mn-ea"/>
              <a:ea typeface="+mn-ea"/>
            </a:rPr>
            <a:t>必要に応じてご活用ください。</a:t>
          </a:r>
        </a:p>
      </xdr:txBody>
    </xdr:sp>
    <xdr:clientData/>
  </xdr:oneCellAnchor>
  <xdr:twoCellAnchor>
    <xdr:from>
      <xdr:col>47</xdr:col>
      <xdr:colOff>952500</xdr:colOff>
      <xdr:row>1</xdr:row>
      <xdr:rowOff>421822</xdr:rowOff>
    </xdr:from>
    <xdr:to>
      <xdr:col>50</xdr:col>
      <xdr:colOff>68036</xdr:colOff>
      <xdr:row>6</xdr:row>
      <xdr:rowOff>95251</xdr:rowOff>
    </xdr:to>
    <xdr:sp macro="" textlink="">
      <xdr:nvSpPr>
        <xdr:cNvPr id="2" name="角丸四角形 1"/>
        <xdr:cNvSpPr/>
      </xdr:nvSpPr>
      <xdr:spPr>
        <a:xfrm>
          <a:off x="48318964" y="666751"/>
          <a:ext cx="2136322" cy="2190750"/>
        </a:xfrm>
        <a:prstGeom prst="roundRect">
          <a:avLst/>
        </a:prstGeom>
        <a:noFill/>
        <a:ln w="571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49</xdr:col>
      <xdr:colOff>972291</xdr:colOff>
      <xdr:row>0</xdr:row>
      <xdr:rowOff>207818</xdr:rowOff>
    </xdr:from>
    <xdr:ext cx="2262158" cy="864852"/>
    <xdr:sp macro="" textlink="">
      <xdr:nvSpPr>
        <xdr:cNvPr id="9" name="正方形/長方形 8"/>
        <xdr:cNvSpPr/>
      </xdr:nvSpPr>
      <xdr:spPr>
        <a:xfrm>
          <a:off x="50259836" y="207818"/>
          <a:ext cx="2262158" cy="864852"/>
        </a:xfrm>
        <a:prstGeom prst="rect">
          <a:avLst/>
        </a:prstGeom>
        <a:ln w="38100">
          <a:solidFill>
            <a:srgbClr val="FF0000"/>
          </a:solidFill>
        </a:ln>
      </xdr:spPr>
      <xdr:style>
        <a:lnRef idx="2">
          <a:schemeClr val="accent2"/>
        </a:lnRef>
        <a:fillRef idx="1">
          <a:schemeClr val="lt1"/>
        </a:fillRef>
        <a:effectRef idx="0">
          <a:schemeClr val="accent2"/>
        </a:effectRef>
        <a:fontRef idx="minor">
          <a:schemeClr val="dk1"/>
        </a:fontRef>
      </xdr:style>
      <xdr:txBody>
        <a:bodyPr wrap="none" lIns="91440" tIns="45720" rIns="91440" bIns="45720">
          <a:spAutoFit/>
        </a:bodyPr>
        <a:lstStyle/>
        <a:p>
          <a:pPr algn="l"/>
          <a:r>
            <a:rPr lang="ja-JP" altLang="en-US" sz="1800" b="0" cap="none" spc="0">
              <a:ln w="0"/>
              <a:solidFill>
                <a:sysClr val="windowText" lastClr="000000"/>
              </a:solidFill>
              <a:effectLst>
                <a:outerShdw blurRad="38100" dist="19050" dir="2700000" algn="tl" rotWithShape="0">
                  <a:schemeClr val="dk1">
                    <a:alpha val="40000"/>
                  </a:schemeClr>
                </a:outerShdw>
              </a:effectLst>
              <a:latin typeface="+mn-ea"/>
              <a:ea typeface="+mn-ea"/>
            </a:rPr>
            <a:t>単価入力シートから</a:t>
          </a:r>
          <a:endParaRPr lang="en-US" altLang="ja-JP" sz="1800" b="0" cap="none" spc="0">
            <a:ln w="0"/>
            <a:solidFill>
              <a:sysClr val="windowText" lastClr="000000"/>
            </a:solidFill>
            <a:effectLst>
              <a:outerShdw blurRad="38100" dist="19050" dir="2700000" algn="tl" rotWithShape="0">
                <a:schemeClr val="dk1">
                  <a:alpha val="40000"/>
                </a:schemeClr>
              </a:outerShdw>
            </a:effectLst>
            <a:latin typeface="+mn-ea"/>
            <a:ea typeface="+mn-ea"/>
          </a:endParaRPr>
        </a:p>
        <a:p>
          <a:pPr algn="l"/>
          <a:r>
            <a:rPr lang="ja-JP" altLang="en-US" sz="1800" b="0" cap="none" spc="0">
              <a:ln w="0"/>
              <a:solidFill>
                <a:sysClr val="windowText" lastClr="000000"/>
              </a:solidFill>
              <a:effectLst>
                <a:outerShdw blurRad="38100" dist="19050" dir="2700000" algn="tl" rotWithShape="0">
                  <a:schemeClr val="dk1">
                    <a:alpha val="40000"/>
                  </a:schemeClr>
                </a:outerShdw>
              </a:effectLst>
              <a:latin typeface="+mn-ea"/>
              <a:ea typeface="+mn-ea"/>
            </a:rPr>
            <a:t>数値飛びます</a:t>
          </a:r>
        </a:p>
      </xdr:txBody>
    </xdr:sp>
    <xdr:clientData/>
  </xdr:oneCellAnchor>
  <xdr:twoCellAnchor editAs="oneCell">
    <xdr:from>
      <xdr:col>5</xdr:col>
      <xdr:colOff>114327</xdr:colOff>
      <xdr:row>2</xdr:row>
      <xdr:rowOff>121227</xdr:rowOff>
    </xdr:from>
    <xdr:to>
      <xdr:col>9</xdr:col>
      <xdr:colOff>293543</xdr:colOff>
      <xdr:row>4</xdr:row>
      <xdr:rowOff>155864</xdr:rowOff>
    </xdr:to>
    <xdr:pic>
      <xdr:nvPicPr>
        <xdr:cNvPr id="12" name="図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827" y="865909"/>
          <a:ext cx="4768534" cy="10390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79691</xdr:colOff>
      <xdr:row>1</xdr:row>
      <xdr:rowOff>277091</xdr:rowOff>
    </xdr:from>
    <xdr:to>
      <xdr:col>36</xdr:col>
      <xdr:colOff>778453</xdr:colOff>
      <xdr:row>3</xdr:row>
      <xdr:rowOff>311728</xdr:rowOff>
    </xdr:to>
    <xdr:pic>
      <xdr:nvPicPr>
        <xdr:cNvPr id="13" name="図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59646" y="519546"/>
          <a:ext cx="4768534" cy="10390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21</xdr:col>
      <xdr:colOff>625929</xdr:colOff>
      <xdr:row>2</xdr:row>
      <xdr:rowOff>68036</xdr:rowOff>
    </xdr:from>
    <xdr:to>
      <xdr:col>24</xdr:col>
      <xdr:colOff>1143000</xdr:colOff>
      <xdr:row>6</xdr:row>
      <xdr:rowOff>149678</xdr:rowOff>
    </xdr:to>
    <xdr:sp macro="" textlink="">
      <xdr:nvSpPr>
        <xdr:cNvPr id="4" name="吹き出し: 四角形 10">
          <a:extLst>
            <a:ext uri="{FF2B5EF4-FFF2-40B4-BE49-F238E27FC236}">
              <a16:creationId xmlns:a16="http://schemas.microsoft.com/office/drawing/2014/main" id="{7D5C7806-6A21-7E75-EF25-94A54D5A5532}"/>
            </a:ext>
          </a:extLst>
        </xdr:cNvPr>
        <xdr:cNvSpPr/>
      </xdr:nvSpPr>
      <xdr:spPr>
        <a:xfrm>
          <a:off x="24905154" y="820511"/>
          <a:ext cx="2917371" cy="2100942"/>
        </a:xfrm>
        <a:prstGeom prst="wedgeRectCallout">
          <a:avLst>
            <a:gd name="adj1" fmla="val -38844"/>
            <a:gd name="adj2" fmla="val 97904"/>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rgbClr val="FF0000"/>
              </a:solidFill>
            </a:rPr>
            <a:t>【</a:t>
          </a:r>
          <a:r>
            <a:rPr kumimoji="1" lang="ja-JP" altLang="en-US" sz="1400">
              <a:solidFill>
                <a:srgbClr val="FF0000"/>
              </a:solidFill>
            </a:rPr>
            <a:t>追加</a:t>
          </a:r>
          <a:r>
            <a:rPr kumimoji="1" lang="en-US" altLang="ja-JP" sz="1400">
              <a:solidFill>
                <a:srgbClr val="FF0000"/>
              </a:solidFill>
            </a:rPr>
            <a:t>】</a:t>
          </a:r>
        </a:p>
        <a:p>
          <a:pPr algn="l"/>
          <a:r>
            <a:rPr kumimoji="1" lang="ja-JP" altLang="en-US" sz="1400">
              <a:solidFill>
                <a:srgbClr val="FF0000"/>
              </a:solidFill>
            </a:rPr>
            <a:t>業務方法書別紙様式第２号「省エネルギー等対策取組計画」の経営する温室加温面積を記入</a:t>
          </a:r>
        </a:p>
      </xdr:txBody>
    </xdr:sp>
    <xdr:clientData/>
  </xdr:twoCellAnchor>
  <xdr:twoCellAnchor>
    <xdr:from>
      <xdr:col>39</xdr:col>
      <xdr:colOff>678656</xdr:colOff>
      <xdr:row>1</xdr:row>
      <xdr:rowOff>0</xdr:rowOff>
    </xdr:from>
    <xdr:to>
      <xdr:col>42</xdr:col>
      <xdr:colOff>547687</xdr:colOff>
      <xdr:row>4</xdr:row>
      <xdr:rowOff>190499</xdr:rowOff>
    </xdr:to>
    <xdr:sp macro="" textlink="">
      <xdr:nvSpPr>
        <xdr:cNvPr id="5" name="吹き出し: 四角形 11">
          <a:extLst>
            <a:ext uri="{FF2B5EF4-FFF2-40B4-BE49-F238E27FC236}">
              <a16:creationId xmlns:a16="http://schemas.microsoft.com/office/drawing/2014/main" id="{C2E9D1A4-1CBD-48D3-A016-44394F45F7AA}"/>
            </a:ext>
          </a:extLst>
        </xdr:cNvPr>
        <xdr:cNvSpPr/>
      </xdr:nvSpPr>
      <xdr:spPr>
        <a:xfrm>
          <a:off x="40759856" y="1254917"/>
          <a:ext cx="2297906" cy="1707357"/>
        </a:xfrm>
        <a:prstGeom prst="wedgeRectCallout">
          <a:avLst>
            <a:gd name="adj1" fmla="val -47500"/>
            <a:gd name="adj2" fmla="val 98593"/>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rPr>
            <a:t>【</a:t>
          </a:r>
          <a:r>
            <a:rPr kumimoji="1" lang="ja-JP" altLang="en-US" sz="1100">
              <a:solidFill>
                <a:srgbClr val="FF0000"/>
              </a:solidFill>
            </a:rPr>
            <a:t>追加</a:t>
          </a:r>
          <a:r>
            <a:rPr kumimoji="1" lang="en-US" altLang="ja-JP" sz="1100">
              <a:solidFill>
                <a:srgbClr val="FF0000"/>
              </a:solidFill>
            </a:rPr>
            <a:t>】</a:t>
          </a:r>
        </a:p>
        <a:p>
          <a:pPr algn="l"/>
          <a:r>
            <a:rPr kumimoji="1" lang="ja-JP" altLang="en-US" sz="1100">
              <a:solidFill>
                <a:srgbClr val="FF0000"/>
              </a:solidFill>
            </a:rPr>
            <a:t>業務方法書別紙様式第２号「省エネルギー等対策取組計画」の省エネ設備・生産性向上設備導入計画を記入</a:t>
          </a:r>
        </a:p>
      </xdr:txBody>
    </xdr:sp>
    <xdr:clientData/>
  </xdr:twoCellAnchor>
  <xdr:twoCellAnchor>
    <xdr:from>
      <xdr:col>47</xdr:col>
      <xdr:colOff>865909</xdr:colOff>
      <xdr:row>1</xdr:row>
      <xdr:rowOff>381000</xdr:rowOff>
    </xdr:from>
    <xdr:to>
      <xdr:col>50</xdr:col>
      <xdr:colOff>86591</xdr:colOff>
      <xdr:row>6</xdr:row>
      <xdr:rowOff>190500</xdr:rowOff>
    </xdr:to>
    <xdr:sp macro="" textlink="">
      <xdr:nvSpPr>
        <xdr:cNvPr id="2" name="角丸四角形 1"/>
        <xdr:cNvSpPr/>
      </xdr:nvSpPr>
      <xdr:spPr>
        <a:xfrm>
          <a:off x="48144545" y="623455"/>
          <a:ext cx="2234046" cy="2320636"/>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50</xdr:col>
      <xdr:colOff>145824</xdr:colOff>
      <xdr:row>1</xdr:row>
      <xdr:rowOff>188430</xdr:rowOff>
    </xdr:from>
    <xdr:ext cx="3656899" cy="1616596"/>
    <xdr:sp macro="" textlink="">
      <xdr:nvSpPr>
        <xdr:cNvPr id="6" name="正方形/長方形 5"/>
        <xdr:cNvSpPr/>
      </xdr:nvSpPr>
      <xdr:spPr>
        <a:xfrm>
          <a:off x="50437824" y="430885"/>
          <a:ext cx="3656899" cy="1616596"/>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wrap="none" lIns="91440" tIns="45720" rIns="91440" bIns="45720">
          <a:spAutoFit/>
        </a:bodyPr>
        <a:lstStyle/>
        <a:p>
          <a:pPr algn="ctr"/>
          <a:r>
            <a:rPr lang="ja-JP" altLang="en-US" sz="24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単価シートから数値飛びます</a:t>
          </a:r>
          <a:endParaRPr lang="en-US" altLang="ja-JP" sz="24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endParaRPr>
        </a:p>
        <a:p>
          <a:pPr algn="ctr"/>
          <a:r>
            <a:rPr lang="en-US" altLang="ja-JP" sz="24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a:t>
          </a:r>
          <a:r>
            <a:rPr lang="ja-JP" altLang="en-US" sz="24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直入もできますので</a:t>
          </a:r>
          <a:endParaRPr lang="en-US" altLang="ja-JP" sz="24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endParaRPr>
        </a:p>
        <a:p>
          <a:pPr algn="ctr"/>
          <a:r>
            <a:rPr lang="ja-JP" altLang="en-US" sz="24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お好みでご使用ください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rgb="FFFFFF00"/>
  </sheetPr>
  <dimension ref="A2:V73"/>
  <sheetViews>
    <sheetView view="pageBreakPreview" zoomScaleNormal="100" zoomScaleSheetLayoutView="100" workbookViewId="0">
      <selection activeCell="N6" sqref="N6"/>
    </sheetView>
  </sheetViews>
  <sheetFormatPr defaultRowHeight="18.75" customHeight="1"/>
  <cols>
    <col min="1" max="1" width="13.125" style="233" bestFit="1" customWidth="1"/>
    <col min="2" max="3" width="11.125" style="233" customWidth="1"/>
    <col min="4" max="4" width="9.875" style="233" customWidth="1"/>
    <col min="5" max="7" width="11.125" style="233" customWidth="1"/>
    <col min="8" max="8" width="9" style="233"/>
    <col min="9" max="9" width="9" style="233" hidden="1" customWidth="1"/>
    <col min="10" max="10" width="9" style="233"/>
    <col min="11" max="11" width="10.625" style="233" bestFit="1" customWidth="1"/>
    <col min="12" max="16384" width="9" style="233"/>
  </cols>
  <sheetData>
    <row r="2" spans="1:22" ht="18.75" customHeight="1">
      <c r="A2" s="384" t="s">
        <v>109</v>
      </c>
      <c r="B2" s="384"/>
      <c r="C2" s="384"/>
      <c r="D2" s="384"/>
      <c r="E2" s="384"/>
      <c r="F2" s="384"/>
    </row>
    <row r="3" spans="1:22" ht="18.75" customHeight="1" thickBot="1">
      <c r="I3" s="234">
        <v>1</v>
      </c>
      <c r="M3" s="235"/>
    </row>
    <row r="4" spans="1:22" ht="18.75" customHeight="1">
      <c r="A4" s="385" t="s">
        <v>110</v>
      </c>
      <c r="B4" s="236" t="s">
        <v>111</v>
      </c>
      <c r="C4" s="237">
        <v>88.9</v>
      </c>
      <c r="D4" s="388" t="s">
        <v>112</v>
      </c>
      <c r="E4" s="238"/>
      <c r="I4" s="234">
        <v>0.9</v>
      </c>
    </row>
    <row r="5" spans="1:22" ht="18.75" customHeight="1">
      <c r="A5" s="386"/>
      <c r="B5" s="239" t="s">
        <v>113</v>
      </c>
      <c r="C5" s="240">
        <v>94.2</v>
      </c>
      <c r="D5" s="389"/>
      <c r="E5" s="241"/>
      <c r="I5" s="234">
        <v>0.8</v>
      </c>
    </row>
    <row r="6" spans="1:22" ht="18.75" customHeight="1">
      <c r="A6" s="386"/>
      <c r="B6" s="239" t="s">
        <v>114</v>
      </c>
      <c r="C6" s="242">
        <v>115.5</v>
      </c>
      <c r="D6" s="389"/>
      <c r="E6" s="243"/>
      <c r="I6" s="234">
        <v>0.7</v>
      </c>
    </row>
    <row r="7" spans="1:22" ht="18.75" customHeight="1" thickBot="1">
      <c r="A7" s="387"/>
      <c r="B7" s="244" t="s">
        <v>115</v>
      </c>
      <c r="C7" s="245">
        <v>58.2</v>
      </c>
      <c r="D7" s="390"/>
      <c r="E7" s="246"/>
      <c r="M7" s="235"/>
    </row>
    <row r="8" spans="1:22" s="247" customFormat="1" ht="18.75" customHeight="1">
      <c r="A8" s="391" t="s">
        <v>116</v>
      </c>
      <c r="B8" s="391"/>
      <c r="C8" s="391"/>
      <c r="D8" s="391"/>
      <c r="E8" s="391"/>
      <c r="F8" s="391"/>
      <c r="G8" s="391"/>
      <c r="M8" s="248"/>
    </row>
    <row r="9" spans="1:22" ht="18.75" customHeight="1">
      <c r="A9" s="392" t="s">
        <v>117</v>
      </c>
      <c r="B9" s="393"/>
      <c r="C9" s="393"/>
      <c r="D9" s="393"/>
      <c r="H9" s="247"/>
      <c r="M9" s="235"/>
    </row>
    <row r="10" spans="1:22" ht="18.75" customHeight="1">
      <c r="A10" s="249"/>
      <c r="C10" s="250"/>
      <c r="D10" s="250"/>
      <c r="E10" s="250"/>
      <c r="H10" s="247"/>
    </row>
    <row r="11" spans="1:22" ht="18.75" customHeight="1">
      <c r="A11" s="251" t="s">
        <v>118</v>
      </c>
      <c r="E11" s="250"/>
    </row>
    <row r="12" spans="1:22" ht="18.75" customHeight="1">
      <c r="A12" s="252" t="s">
        <v>119</v>
      </c>
      <c r="B12" s="253" t="s">
        <v>120</v>
      </c>
      <c r="C12" s="253" t="s">
        <v>121</v>
      </c>
      <c r="D12" s="253" t="s">
        <v>122</v>
      </c>
      <c r="E12" s="250"/>
      <c r="F12" s="233" t="s">
        <v>123</v>
      </c>
      <c r="K12" s="394" t="s">
        <v>124</v>
      </c>
      <c r="L12" s="394"/>
      <c r="M12" s="394"/>
      <c r="N12" s="394"/>
    </row>
    <row r="13" spans="1:22" ht="18.75" customHeight="1">
      <c r="A13" s="252" t="s">
        <v>125</v>
      </c>
      <c r="B13" s="254"/>
      <c r="C13" s="254"/>
      <c r="D13" s="255"/>
      <c r="E13" s="250"/>
      <c r="F13" s="252" t="s">
        <v>126</v>
      </c>
      <c r="G13" s="256">
        <v>0.7</v>
      </c>
      <c r="K13" s="377" t="s">
        <v>127</v>
      </c>
      <c r="M13" s="257"/>
      <c r="N13" s="397" t="s">
        <v>62</v>
      </c>
      <c r="Q13" s="377" t="s">
        <v>127</v>
      </c>
      <c r="R13" s="379" t="s">
        <v>128</v>
      </c>
      <c r="S13" s="381" t="s">
        <v>62</v>
      </c>
      <c r="T13" s="381"/>
      <c r="U13" s="381"/>
      <c r="V13" s="381"/>
    </row>
    <row r="14" spans="1:22" ht="18.75" customHeight="1" thickBot="1">
      <c r="A14" s="252" t="s">
        <v>129</v>
      </c>
      <c r="B14" s="254"/>
      <c r="C14" s="254"/>
      <c r="D14" s="255"/>
      <c r="E14" s="250"/>
      <c r="F14" s="252" t="s">
        <v>130</v>
      </c>
      <c r="G14" s="256">
        <v>1</v>
      </c>
      <c r="K14" s="396"/>
      <c r="L14" s="258"/>
      <c r="M14" s="259"/>
      <c r="N14" s="398"/>
      <c r="Q14" s="378"/>
      <c r="R14" s="380"/>
      <c r="S14" s="260">
        <v>1.1499999999999999</v>
      </c>
      <c r="T14" s="260">
        <v>1.3</v>
      </c>
      <c r="U14" s="260">
        <v>1.5</v>
      </c>
      <c r="V14" s="260">
        <v>1.7</v>
      </c>
    </row>
    <row r="15" spans="1:22" ht="18.75" customHeight="1">
      <c r="A15" s="252" t="s">
        <v>6</v>
      </c>
      <c r="B15" s="261"/>
      <c r="C15" s="262"/>
      <c r="D15" s="255"/>
      <c r="E15" s="250"/>
      <c r="F15" s="233" t="s">
        <v>131</v>
      </c>
      <c r="K15" s="382" t="s">
        <v>52</v>
      </c>
      <c r="L15" s="263" t="s">
        <v>128</v>
      </c>
      <c r="M15" s="264">
        <v>88.9</v>
      </c>
      <c r="N15" s="265"/>
      <c r="Q15" s="266" t="s">
        <v>52</v>
      </c>
      <c r="R15" s="267">
        <v>88.9</v>
      </c>
      <c r="S15" s="268">
        <v>13.3</v>
      </c>
      <c r="T15" s="268">
        <v>26.7</v>
      </c>
      <c r="U15" s="268">
        <v>44.5</v>
      </c>
      <c r="V15" s="268">
        <v>62.2</v>
      </c>
    </row>
    <row r="16" spans="1:22" ht="18.75" customHeight="1">
      <c r="A16" s="252" t="s">
        <v>8</v>
      </c>
      <c r="B16" s="269"/>
      <c r="C16" s="270"/>
      <c r="D16" s="255"/>
      <c r="F16" s="233" t="s">
        <v>132</v>
      </c>
      <c r="K16" s="383"/>
      <c r="L16" s="267"/>
      <c r="M16" s="260">
        <v>1.1499999999999999</v>
      </c>
      <c r="N16" s="271">
        <v>13.3</v>
      </c>
      <c r="Q16" s="266" t="s">
        <v>67</v>
      </c>
      <c r="R16" s="267">
        <v>94.2</v>
      </c>
      <c r="S16" s="268">
        <v>14.1</v>
      </c>
      <c r="T16" s="268">
        <v>28.3</v>
      </c>
      <c r="U16" s="268">
        <v>47.1</v>
      </c>
      <c r="V16" s="268">
        <v>65.900000000000006</v>
      </c>
    </row>
    <row r="17" spans="1:22" ht="18.75" customHeight="1">
      <c r="F17" s="252" t="s">
        <v>133</v>
      </c>
      <c r="G17" s="256">
        <v>0.8</v>
      </c>
      <c r="K17" s="383"/>
      <c r="L17" s="267"/>
      <c r="M17" s="260">
        <v>1.3</v>
      </c>
      <c r="N17" s="271">
        <v>26.7</v>
      </c>
      <c r="Q17" s="266" t="s">
        <v>7</v>
      </c>
      <c r="R17" s="267">
        <v>115.5</v>
      </c>
      <c r="S17" s="272">
        <v>17.3</v>
      </c>
      <c r="T17" s="272">
        <v>34.700000000000003</v>
      </c>
      <c r="U17" s="272">
        <v>57.8</v>
      </c>
      <c r="V17" s="272">
        <v>80.900000000000006</v>
      </c>
    </row>
    <row r="18" spans="1:22" ht="18.75" customHeight="1">
      <c r="A18" s="251" t="s">
        <v>134</v>
      </c>
      <c r="E18" s="247"/>
      <c r="F18" s="273" t="s">
        <v>135</v>
      </c>
      <c r="G18" s="274">
        <v>0.9</v>
      </c>
      <c r="K18" s="383"/>
      <c r="L18" s="267"/>
      <c r="M18" s="260">
        <v>1.5</v>
      </c>
      <c r="N18" s="271">
        <v>44.5</v>
      </c>
      <c r="Q18" s="266" t="s">
        <v>136</v>
      </c>
      <c r="R18" s="267">
        <v>58.2</v>
      </c>
      <c r="S18" s="275">
        <v>8.6999999999999993</v>
      </c>
      <c r="T18" s="275">
        <v>17.5</v>
      </c>
      <c r="U18" s="275">
        <v>29.1</v>
      </c>
      <c r="V18" s="275">
        <v>40.700000000000003</v>
      </c>
    </row>
    <row r="19" spans="1:22" ht="18.75" customHeight="1" thickBot="1">
      <c r="A19" s="252" t="s">
        <v>119</v>
      </c>
      <c r="B19" s="253" t="s">
        <v>120</v>
      </c>
      <c r="C19" s="253" t="s">
        <v>121</v>
      </c>
      <c r="D19" s="253" t="s">
        <v>122</v>
      </c>
      <c r="E19" s="247"/>
      <c r="F19" s="252" t="s">
        <v>137</v>
      </c>
      <c r="G19" s="256">
        <v>1</v>
      </c>
      <c r="K19" s="383"/>
      <c r="L19" s="276"/>
      <c r="M19" s="277">
        <v>1.7</v>
      </c>
      <c r="N19" s="278">
        <v>62.2</v>
      </c>
    </row>
    <row r="20" spans="1:22" ht="18.75" customHeight="1">
      <c r="A20" s="252" t="s">
        <v>125</v>
      </c>
      <c r="B20" s="254"/>
      <c r="C20" s="254"/>
      <c r="D20" s="255"/>
      <c r="E20" s="247"/>
      <c r="F20" s="279"/>
      <c r="K20" s="382" t="s">
        <v>67</v>
      </c>
      <c r="L20" s="263" t="s">
        <v>128</v>
      </c>
      <c r="M20" s="264">
        <v>94.2</v>
      </c>
      <c r="N20" s="280"/>
    </row>
    <row r="21" spans="1:22" ht="18.75" customHeight="1">
      <c r="A21" s="252" t="s">
        <v>129</v>
      </c>
      <c r="B21" s="254"/>
      <c r="C21" s="254"/>
      <c r="D21" s="255"/>
      <c r="E21" s="247"/>
      <c r="F21" s="279"/>
      <c r="K21" s="383"/>
      <c r="L21" s="267"/>
      <c r="M21" s="260">
        <v>1.1499999999999999</v>
      </c>
      <c r="N21" s="271">
        <v>14.1</v>
      </c>
    </row>
    <row r="22" spans="1:22" ht="18.75" customHeight="1">
      <c r="A22" s="252" t="s">
        <v>6</v>
      </c>
      <c r="B22" s="261"/>
      <c r="C22" s="262"/>
      <c r="D22" s="255"/>
      <c r="E22" s="247"/>
      <c r="F22" s="279"/>
      <c r="K22" s="383"/>
      <c r="L22" s="267"/>
      <c r="M22" s="260">
        <v>1.3</v>
      </c>
      <c r="N22" s="271">
        <v>28.3</v>
      </c>
    </row>
    <row r="23" spans="1:22" ht="18.75" customHeight="1">
      <c r="A23" s="252" t="s">
        <v>8</v>
      </c>
      <c r="B23" s="269"/>
      <c r="C23" s="270"/>
      <c r="D23" s="255"/>
      <c r="E23" s="247"/>
      <c r="F23" s="279"/>
      <c r="K23" s="383"/>
      <c r="L23" s="267"/>
      <c r="M23" s="260">
        <v>1.5</v>
      </c>
      <c r="N23" s="271">
        <v>47.1</v>
      </c>
    </row>
    <row r="24" spans="1:22" ht="18.75" customHeight="1" thickBot="1">
      <c r="E24" s="247"/>
      <c r="F24" s="279"/>
      <c r="K24" s="395"/>
      <c r="L24" s="281"/>
      <c r="M24" s="282">
        <v>1.7</v>
      </c>
      <c r="N24" s="283">
        <v>65.900000000000006</v>
      </c>
    </row>
    <row r="25" spans="1:22" ht="18.75" customHeight="1">
      <c r="A25" s="251" t="s">
        <v>138</v>
      </c>
      <c r="E25" s="247"/>
      <c r="F25" s="279"/>
      <c r="K25" s="383" t="s">
        <v>7</v>
      </c>
      <c r="L25" s="284" t="s">
        <v>128</v>
      </c>
      <c r="M25" s="285">
        <v>115.5</v>
      </c>
      <c r="N25" s="286"/>
    </row>
    <row r="26" spans="1:22" ht="18.75" customHeight="1">
      <c r="A26" s="252" t="s">
        <v>119</v>
      </c>
      <c r="B26" s="253" t="s">
        <v>120</v>
      </c>
      <c r="C26" s="253" t="s">
        <v>121</v>
      </c>
      <c r="D26" s="253" t="s">
        <v>122</v>
      </c>
      <c r="E26" s="247"/>
      <c r="F26" s="279"/>
      <c r="K26" s="383"/>
      <c r="L26" s="267"/>
      <c r="M26" s="260">
        <v>1.1499999999999999</v>
      </c>
      <c r="N26" s="287">
        <v>17.3</v>
      </c>
    </row>
    <row r="27" spans="1:22" ht="18.75" customHeight="1">
      <c r="A27" s="252" t="s">
        <v>125</v>
      </c>
      <c r="B27" s="254"/>
      <c r="C27" s="254"/>
      <c r="D27" s="255"/>
      <c r="E27" s="247"/>
      <c r="F27" s="279"/>
      <c r="K27" s="383"/>
      <c r="L27" s="267"/>
      <c r="M27" s="260">
        <v>1.3</v>
      </c>
      <c r="N27" s="287">
        <v>34.700000000000003</v>
      </c>
    </row>
    <row r="28" spans="1:22" ht="18.75" customHeight="1">
      <c r="A28" s="252" t="s">
        <v>129</v>
      </c>
      <c r="B28" s="254"/>
      <c r="C28" s="254"/>
      <c r="D28" s="255"/>
      <c r="E28" s="247"/>
      <c r="F28" s="279"/>
      <c r="K28" s="383"/>
      <c r="L28" s="267"/>
      <c r="M28" s="260">
        <v>1.5</v>
      </c>
      <c r="N28" s="287">
        <v>57.8</v>
      </c>
    </row>
    <row r="29" spans="1:22" ht="18.75" customHeight="1" thickBot="1">
      <c r="A29" s="252" t="s">
        <v>6</v>
      </c>
      <c r="B29" s="261"/>
      <c r="C29" s="262"/>
      <c r="D29" s="255"/>
      <c r="E29" s="247"/>
      <c r="F29" s="279"/>
      <c r="K29" s="395"/>
      <c r="L29" s="281"/>
      <c r="M29" s="282">
        <v>1.7</v>
      </c>
      <c r="N29" s="288">
        <v>80.900000000000006</v>
      </c>
    </row>
    <row r="30" spans="1:22" ht="18.75" customHeight="1">
      <c r="A30" s="252" t="s">
        <v>8</v>
      </c>
      <c r="B30" s="269"/>
      <c r="C30" s="270"/>
      <c r="D30" s="255"/>
      <c r="E30" s="247"/>
      <c r="F30" s="279"/>
      <c r="K30" s="383" t="s">
        <v>136</v>
      </c>
      <c r="L30" s="284" t="s">
        <v>128</v>
      </c>
      <c r="M30" s="285">
        <v>58.2</v>
      </c>
      <c r="N30" s="289"/>
    </row>
    <row r="31" spans="1:22" ht="18.75" customHeight="1">
      <c r="E31" s="247"/>
      <c r="F31" s="279"/>
      <c r="K31" s="383"/>
      <c r="L31" s="252"/>
      <c r="M31" s="260">
        <v>1.1499999999999999</v>
      </c>
      <c r="N31" s="290">
        <v>8.6999999999999993</v>
      </c>
    </row>
    <row r="32" spans="1:22" ht="18.75" customHeight="1">
      <c r="A32" s="251" t="s">
        <v>139</v>
      </c>
      <c r="E32" s="247"/>
      <c r="F32" s="279"/>
      <c r="K32" s="383"/>
      <c r="L32" s="252"/>
      <c r="M32" s="260">
        <v>1.3</v>
      </c>
      <c r="N32" s="290">
        <v>17.5</v>
      </c>
    </row>
    <row r="33" spans="1:14" ht="18.75" customHeight="1">
      <c r="A33" s="252" t="s">
        <v>119</v>
      </c>
      <c r="B33" s="253" t="s">
        <v>120</v>
      </c>
      <c r="C33" s="253" t="s">
        <v>121</v>
      </c>
      <c r="D33" s="253" t="s">
        <v>122</v>
      </c>
      <c r="E33" s="247"/>
      <c r="F33" s="279"/>
      <c r="K33" s="383"/>
      <c r="L33" s="252"/>
      <c r="M33" s="260">
        <v>1.5</v>
      </c>
      <c r="N33" s="290">
        <v>29.1</v>
      </c>
    </row>
    <row r="34" spans="1:14" ht="18.75" customHeight="1" thickBot="1">
      <c r="A34" s="252" t="s">
        <v>125</v>
      </c>
      <c r="B34" s="254"/>
      <c r="C34" s="254"/>
      <c r="D34" s="255"/>
      <c r="E34" s="247"/>
      <c r="F34" s="279"/>
      <c r="K34" s="395"/>
      <c r="L34" s="291"/>
      <c r="M34" s="282">
        <v>1.7</v>
      </c>
      <c r="N34" s="292">
        <v>40.700000000000003</v>
      </c>
    </row>
    <row r="35" spans="1:14" ht="18.75" customHeight="1">
      <c r="A35" s="252" t="s">
        <v>129</v>
      </c>
      <c r="B35" s="254"/>
      <c r="C35" s="254"/>
      <c r="D35" s="255"/>
      <c r="E35" s="247"/>
      <c r="F35" s="279"/>
    </row>
    <row r="36" spans="1:14" ht="18.75" customHeight="1">
      <c r="A36" s="252" t="s">
        <v>6</v>
      </c>
      <c r="B36" s="261"/>
      <c r="C36" s="262"/>
      <c r="D36" s="255"/>
      <c r="E36" s="247"/>
      <c r="F36" s="279"/>
    </row>
    <row r="37" spans="1:14" ht="18.75" customHeight="1">
      <c r="A37" s="252" t="s">
        <v>8</v>
      </c>
      <c r="B37" s="269"/>
      <c r="C37" s="270"/>
      <c r="D37" s="255"/>
      <c r="E37" s="247"/>
      <c r="F37" s="279"/>
    </row>
    <row r="38" spans="1:14" ht="18.75" customHeight="1">
      <c r="E38" s="247"/>
      <c r="F38" s="279"/>
    </row>
    <row r="39" spans="1:14" ht="18.75" customHeight="1">
      <c r="A39" s="251" t="s">
        <v>140</v>
      </c>
      <c r="E39" s="247"/>
      <c r="F39" s="279"/>
    </row>
    <row r="40" spans="1:14" ht="18.75" customHeight="1">
      <c r="A40" s="252" t="s">
        <v>119</v>
      </c>
      <c r="B40" s="253" t="s">
        <v>120</v>
      </c>
      <c r="C40" s="253" t="s">
        <v>121</v>
      </c>
      <c r="D40" s="253" t="s">
        <v>122</v>
      </c>
      <c r="E40" s="247"/>
      <c r="F40" s="279"/>
    </row>
    <row r="41" spans="1:14" ht="18.75" customHeight="1">
      <c r="A41" s="252" t="s">
        <v>125</v>
      </c>
      <c r="B41" s="254"/>
      <c r="C41" s="254"/>
      <c r="D41" s="255"/>
      <c r="E41" s="247"/>
      <c r="F41" s="279"/>
    </row>
    <row r="42" spans="1:14" ht="18.75" customHeight="1">
      <c r="A42" s="252" t="s">
        <v>129</v>
      </c>
      <c r="B42" s="254"/>
      <c r="C42" s="254"/>
      <c r="D42" s="255"/>
      <c r="E42" s="247"/>
      <c r="F42" s="279"/>
    </row>
    <row r="43" spans="1:14" ht="18.75" customHeight="1">
      <c r="A43" s="252" t="s">
        <v>6</v>
      </c>
      <c r="B43" s="261"/>
      <c r="C43" s="261"/>
      <c r="D43" s="255"/>
      <c r="E43" s="247"/>
      <c r="F43" s="279"/>
    </row>
    <row r="44" spans="1:14" ht="18.75" customHeight="1">
      <c r="A44" s="252" t="s">
        <v>8</v>
      </c>
      <c r="B44" s="269"/>
      <c r="C44" s="269"/>
      <c r="D44" s="255"/>
      <c r="E44" s="247"/>
      <c r="F44" s="279"/>
    </row>
    <row r="45" spans="1:14" ht="18.75" customHeight="1">
      <c r="E45" s="247"/>
      <c r="F45" s="279"/>
    </row>
    <row r="46" spans="1:14" ht="18.75" customHeight="1">
      <c r="A46" s="251" t="s">
        <v>141</v>
      </c>
      <c r="E46" s="247"/>
      <c r="F46" s="279"/>
    </row>
    <row r="47" spans="1:14" ht="18.75" customHeight="1">
      <c r="A47" s="252" t="s">
        <v>119</v>
      </c>
      <c r="B47" s="253" t="s">
        <v>120</v>
      </c>
      <c r="C47" s="253" t="s">
        <v>121</v>
      </c>
      <c r="D47" s="253" t="s">
        <v>122</v>
      </c>
      <c r="E47" s="247"/>
      <c r="F47" s="279"/>
    </row>
    <row r="48" spans="1:14" ht="18.75" customHeight="1">
      <c r="A48" s="252" t="s">
        <v>125</v>
      </c>
      <c r="B48" s="254"/>
      <c r="C48" s="254"/>
      <c r="D48" s="255"/>
      <c r="E48" s="247"/>
      <c r="F48" s="279"/>
    </row>
    <row r="49" spans="1:6" ht="18.75" customHeight="1">
      <c r="A49" s="252" t="s">
        <v>129</v>
      </c>
      <c r="B49" s="254"/>
      <c r="C49" s="254"/>
      <c r="D49" s="255"/>
      <c r="E49" s="247"/>
      <c r="F49" s="279"/>
    </row>
    <row r="50" spans="1:6" ht="18.75" customHeight="1">
      <c r="A50" s="252" t="s">
        <v>6</v>
      </c>
      <c r="B50" s="261"/>
      <c r="C50" s="261"/>
      <c r="D50" s="255"/>
      <c r="E50" s="247"/>
      <c r="F50" s="279"/>
    </row>
    <row r="51" spans="1:6" ht="18.75" customHeight="1">
      <c r="A51" s="252" t="s">
        <v>8</v>
      </c>
      <c r="B51" s="269"/>
      <c r="C51" s="269"/>
      <c r="D51" s="255"/>
      <c r="E51" s="247"/>
      <c r="F51" s="279"/>
    </row>
    <row r="52" spans="1:6" ht="18.75" customHeight="1">
      <c r="E52" s="247"/>
      <c r="F52" s="279"/>
    </row>
    <row r="53" spans="1:6" ht="18.75" customHeight="1">
      <c r="A53" s="251" t="s">
        <v>142</v>
      </c>
      <c r="E53" s="247"/>
      <c r="F53" s="279"/>
    </row>
    <row r="54" spans="1:6" ht="18.75" customHeight="1">
      <c r="A54" s="252" t="s">
        <v>119</v>
      </c>
      <c r="B54" s="253" t="s">
        <v>120</v>
      </c>
      <c r="C54" s="253" t="s">
        <v>121</v>
      </c>
      <c r="D54" s="253" t="s">
        <v>122</v>
      </c>
      <c r="E54" s="247"/>
      <c r="F54" s="279"/>
    </row>
    <row r="55" spans="1:6" ht="18.75" customHeight="1">
      <c r="A55" s="252" t="s">
        <v>125</v>
      </c>
      <c r="B55" s="254"/>
      <c r="C55" s="254"/>
      <c r="D55" s="255"/>
      <c r="E55" s="247"/>
      <c r="F55" s="279"/>
    </row>
    <row r="56" spans="1:6" ht="18.75" customHeight="1">
      <c r="A56" s="252" t="s">
        <v>129</v>
      </c>
      <c r="B56" s="254"/>
      <c r="C56" s="254"/>
      <c r="D56" s="255"/>
      <c r="E56" s="247"/>
      <c r="F56" s="279"/>
    </row>
    <row r="57" spans="1:6" ht="18.75" customHeight="1">
      <c r="A57" s="252" t="s">
        <v>6</v>
      </c>
      <c r="B57" s="261"/>
      <c r="C57" s="261"/>
      <c r="D57" s="255"/>
      <c r="E57" s="247"/>
      <c r="F57" s="279"/>
    </row>
    <row r="58" spans="1:6" ht="18.75" customHeight="1">
      <c r="A58" s="252" t="s">
        <v>8</v>
      </c>
      <c r="B58" s="269"/>
      <c r="C58" s="269"/>
      <c r="D58" s="255"/>
      <c r="E58" s="247"/>
      <c r="F58" s="279"/>
    </row>
    <row r="59" spans="1:6" ht="18.75" customHeight="1">
      <c r="E59" s="247"/>
      <c r="F59" s="279"/>
    </row>
    <row r="60" spans="1:6" ht="18.75" customHeight="1">
      <c r="A60" s="251" t="s">
        <v>143</v>
      </c>
      <c r="E60" s="247"/>
      <c r="F60" s="279"/>
    </row>
    <row r="61" spans="1:6" ht="18.75" customHeight="1">
      <c r="A61" s="252" t="s">
        <v>119</v>
      </c>
      <c r="B61" s="253" t="s">
        <v>120</v>
      </c>
      <c r="C61" s="253" t="s">
        <v>121</v>
      </c>
      <c r="D61" s="253" t="s">
        <v>122</v>
      </c>
      <c r="E61" s="247"/>
      <c r="F61" s="279"/>
    </row>
    <row r="62" spans="1:6" ht="18.75" customHeight="1">
      <c r="A62" s="252" t="s">
        <v>125</v>
      </c>
      <c r="B62" s="254"/>
      <c r="C62" s="254"/>
      <c r="D62" s="255"/>
      <c r="E62" s="247"/>
      <c r="F62" s="279"/>
    </row>
    <row r="63" spans="1:6" ht="18.75" customHeight="1">
      <c r="A63" s="252" t="s">
        <v>129</v>
      </c>
      <c r="B63" s="254"/>
      <c r="C63" s="254"/>
      <c r="D63" s="255"/>
      <c r="E63" s="247"/>
      <c r="F63" s="279"/>
    </row>
    <row r="64" spans="1:6" ht="18.75" customHeight="1">
      <c r="A64" s="252" t="s">
        <v>6</v>
      </c>
      <c r="B64" s="261"/>
      <c r="C64" s="261"/>
      <c r="D64" s="255"/>
      <c r="E64" s="247"/>
      <c r="F64" s="279"/>
    </row>
    <row r="65" spans="1:6" ht="18.75" customHeight="1">
      <c r="A65" s="252" t="s">
        <v>8</v>
      </c>
      <c r="B65" s="269"/>
      <c r="C65" s="269"/>
      <c r="D65" s="255"/>
      <c r="E65" s="247"/>
      <c r="F65" s="279"/>
    </row>
    <row r="66" spans="1:6" ht="18.75" customHeight="1">
      <c r="E66" s="247"/>
      <c r="F66" s="279"/>
    </row>
    <row r="67" spans="1:6" ht="18.75" customHeight="1">
      <c r="A67" s="251" t="s">
        <v>144</v>
      </c>
      <c r="E67" s="247"/>
      <c r="F67" s="279"/>
    </row>
    <row r="68" spans="1:6" ht="18.75" customHeight="1">
      <c r="A68" s="252" t="s">
        <v>119</v>
      </c>
      <c r="B68" s="253" t="s">
        <v>120</v>
      </c>
      <c r="C68" s="253" t="s">
        <v>121</v>
      </c>
      <c r="D68" s="253" t="s">
        <v>122</v>
      </c>
      <c r="E68" s="247"/>
      <c r="F68" s="279"/>
    </row>
    <row r="69" spans="1:6" ht="18.75" customHeight="1">
      <c r="A69" s="252" t="s">
        <v>125</v>
      </c>
      <c r="B69" s="254"/>
      <c r="C69" s="254"/>
      <c r="D69" s="255"/>
      <c r="E69" s="247"/>
      <c r="F69" s="279"/>
    </row>
    <row r="70" spans="1:6" ht="18.75" customHeight="1">
      <c r="A70" s="252" t="s">
        <v>129</v>
      </c>
      <c r="B70" s="254"/>
      <c r="C70" s="254"/>
      <c r="D70" s="255"/>
      <c r="E70" s="247"/>
      <c r="F70" s="279"/>
    </row>
    <row r="71" spans="1:6" ht="18.75" customHeight="1">
      <c r="A71" s="252" t="s">
        <v>6</v>
      </c>
      <c r="B71" s="261"/>
      <c r="C71" s="261"/>
      <c r="D71" s="255"/>
      <c r="E71" s="247"/>
      <c r="F71" s="279"/>
    </row>
    <row r="72" spans="1:6" ht="18.75" customHeight="1">
      <c r="A72" s="252" t="s">
        <v>8</v>
      </c>
      <c r="B72" s="269"/>
      <c r="C72" s="269"/>
      <c r="D72" s="255"/>
      <c r="E72" s="247"/>
      <c r="F72" s="279"/>
    </row>
    <row r="73" spans="1:6" ht="18.75" customHeight="1">
      <c r="E73" s="247"/>
      <c r="F73" s="279"/>
    </row>
  </sheetData>
  <mergeCells count="15">
    <mergeCell ref="K20:K24"/>
    <mergeCell ref="K25:K29"/>
    <mergeCell ref="K30:K34"/>
    <mergeCell ref="K13:K14"/>
    <mergeCell ref="N13:N14"/>
    <mergeCell ref="Q13:Q14"/>
    <mergeCell ref="R13:R14"/>
    <mergeCell ref="S13:V13"/>
    <mergeCell ref="K15:K19"/>
    <mergeCell ref="A2:F2"/>
    <mergeCell ref="A4:A7"/>
    <mergeCell ref="D4:D7"/>
    <mergeCell ref="A8:G8"/>
    <mergeCell ref="A9:D9"/>
    <mergeCell ref="K12:N12"/>
  </mergeCells>
  <phoneticPr fontId="2"/>
  <dataValidations count="1">
    <dataValidation type="list" allowBlank="1" showInputMessage="1" showErrorMessage="1" sqref="D20:D23 D27:D30 D13:D16 D41:D44 D48:D51 D55:D58 D62:D65 D69:D72 D34:D37">
      <formula1>$I$3:$I$6</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CZ82"/>
  <sheetViews>
    <sheetView tabSelected="1" view="pageBreakPreview" topLeftCell="Y26" zoomScale="70" zoomScaleNormal="40" zoomScaleSheetLayoutView="70" workbookViewId="0">
      <selection activeCell="AO56" sqref="AO56"/>
    </sheetView>
  </sheetViews>
  <sheetFormatPr defaultColWidth="9" defaultRowHeight="19.5" customHeight="1" outlineLevelRow="1" outlineLevelCol="1"/>
  <cols>
    <col min="1" max="1" width="13.875" style="1" bestFit="1" customWidth="1"/>
    <col min="2" max="2" width="15.375" style="1" bestFit="1" customWidth="1"/>
    <col min="3" max="3" width="35.625" style="1" customWidth="1"/>
    <col min="4" max="4" width="27.125" style="1" customWidth="1"/>
    <col min="5" max="5" width="10.5" style="1" bestFit="1" customWidth="1"/>
    <col min="6" max="6" width="11" style="1" bestFit="1" customWidth="1"/>
    <col min="7" max="7" width="11" style="1" customWidth="1"/>
    <col min="8" max="8" width="21.625" style="1" bestFit="1" customWidth="1"/>
    <col min="9" max="9" width="16.75" style="1" customWidth="1"/>
    <col min="10" max="10" width="9.875" style="2" bestFit="1" customWidth="1"/>
    <col min="11" max="11" width="10.5" style="1" customWidth="1"/>
    <col min="12" max="12" width="12.375" style="1" customWidth="1"/>
    <col min="13" max="13" width="12.375" style="4" customWidth="1"/>
    <col min="14" max="14" width="13.375" style="1" customWidth="1"/>
    <col min="15" max="15" width="11.875" style="1" customWidth="1"/>
    <col min="16" max="16" width="11.25" style="1" customWidth="1"/>
    <col min="17" max="17" width="18.375" style="1" customWidth="1"/>
    <col min="18" max="18" width="24.25" style="1" customWidth="1"/>
    <col min="19" max="19" width="10.5" style="1" customWidth="1" collapsed="1"/>
    <col min="20" max="24" width="10.5" style="1" customWidth="1"/>
    <col min="25" max="25" width="15.75" style="1" customWidth="1"/>
    <col min="26" max="26" width="11.25" style="1" customWidth="1"/>
    <col min="27" max="27" width="15.75" style="1" customWidth="1"/>
    <col min="28" max="28" width="12.875" style="1" customWidth="1"/>
    <col min="29" max="29" width="11.25" style="1" customWidth="1"/>
    <col min="30" max="30" width="12" style="1" customWidth="1"/>
    <col min="31" max="31" width="12" style="1" customWidth="1" collapsed="1"/>
    <col min="32" max="45" width="10.625" style="1" customWidth="1"/>
    <col min="46" max="46" width="17" style="1" customWidth="1"/>
    <col min="47" max="52" width="13.125" style="1" customWidth="1"/>
    <col min="53" max="53" width="13.125" style="1" customWidth="1" collapsed="1"/>
    <col min="54" max="58" width="13.125" style="1" customWidth="1"/>
    <col min="59" max="59" width="13.125" style="1" customWidth="1" outlineLevel="1" collapsed="1"/>
    <col min="60" max="100" width="13.125" style="1" customWidth="1" outlineLevel="1"/>
    <col min="101" max="103" width="14.75" style="1" bestFit="1" customWidth="1"/>
    <col min="104" max="104" width="14.375" style="1" bestFit="1" customWidth="1"/>
    <col min="105" max="16384" width="9" style="1"/>
  </cols>
  <sheetData>
    <row r="1" spans="1:104" ht="19.5" customHeight="1">
      <c r="A1" s="1" t="s">
        <v>0</v>
      </c>
      <c r="K1" s="3" t="s">
        <v>1</v>
      </c>
    </row>
    <row r="2" spans="1:104" ht="39.75" customHeight="1">
      <c r="A2" s="5"/>
      <c r="B2" s="6" t="s">
        <v>74</v>
      </c>
      <c r="D2" s="7"/>
      <c r="E2" s="7"/>
      <c r="F2" s="7"/>
      <c r="G2" s="7"/>
      <c r="H2" s="7"/>
      <c r="I2" s="7"/>
      <c r="J2" s="8"/>
      <c r="K2" s="190" t="s">
        <v>2</v>
      </c>
      <c r="L2" s="3"/>
      <c r="M2" s="7"/>
      <c r="N2" s="7"/>
      <c r="O2" s="7"/>
      <c r="P2" s="7"/>
      <c r="Q2" s="7"/>
      <c r="R2" s="7"/>
      <c r="S2" s="7"/>
      <c r="T2" s="7"/>
      <c r="U2" s="7"/>
      <c r="V2" s="7"/>
      <c r="W2" s="7"/>
      <c r="X2" s="7"/>
      <c r="Y2" s="7"/>
      <c r="Z2" s="7"/>
      <c r="AA2" s="7"/>
      <c r="AB2" s="7"/>
      <c r="AC2" s="7"/>
      <c r="AD2" s="7"/>
      <c r="AE2" s="7"/>
      <c r="AF2" s="211"/>
      <c r="AG2" s="211"/>
      <c r="AH2" s="211" t="s">
        <v>88</v>
      </c>
      <c r="AI2" s="211"/>
      <c r="AJ2" s="211"/>
      <c r="AK2" s="211"/>
      <c r="AL2" s="211"/>
      <c r="AM2" s="211"/>
      <c r="AN2" s="211"/>
      <c r="AO2" s="211"/>
      <c r="AP2" s="211"/>
      <c r="AQ2" s="211"/>
      <c r="AR2" s="211"/>
      <c r="AS2" s="211"/>
      <c r="AU2" s="402" t="s">
        <v>146</v>
      </c>
      <c r="AV2" s="47"/>
      <c r="AW2" s="295" t="s">
        <v>145</v>
      </c>
      <c r="AX2" s="296" t="s">
        <v>122</v>
      </c>
      <c r="BA2" s="402" t="s">
        <v>149</v>
      </c>
      <c r="BB2" s="47"/>
      <c r="BC2" s="295" t="s">
        <v>145</v>
      </c>
      <c r="BD2" s="296" t="s">
        <v>122</v>
      </c>
      <c r="BG2" s="402" t="s">
        <v>150</v>
      </c>
      <c r="BH2" s="47"/>
      <c r="BI2" s="295" t="s">
        <v>145</v>
      </c>
      <c r="BJ2" s="296" t="s">
        <v>122</v>
      </c>
      <c r="BM2" s="402" t="s">
        <v>151</v>
      </c>
      <c r="BN2" s="47"/>
      <c r="BO2" s="295" t="s">
        <v>145</v>
      </c>
      <c r="BP2" s="296" t="s">
        <v>122</v>
      </c>
      <c r="BS2" s="402" t="s">
        <v>152</v>
      </c>
      <c r="BT2" s="47"/>
      <c r="BU2" s="295" t="s">
        <v>145</v>
      </c>
      <c r="BV2" s="296" t="s">
        <v>122</v>
      </c>
      <c r="BY2" s="402" t="s">
        <v>153</v>
      </c>
      <c r="BZ2" s="47"/>
      <c r="CA2" s="295" t="s">
        <v>145</v>
      </c>
      <c r="CB2" s="296" t="s">
        <v>122</v>
      </c>
      <c r="CE2" s="402" t="s">
        <v>154</v>
      </c>
      <c r="CF2" s="47"/>
      <c r="CG2" s="295" t="s">
        <v>145</v>
      </c>
      <c r="CH2" s="296" t="s">
        <v>122</v>
      </c>
      <c r="CK2" s="402" t="s">
        <v>155</v>
      </c>
      <c r="CL2" s="47"/>
      <c r="CM2" s="295" t="s">
        <v>145</v>
      </c>
      <c r="CN2" s="296" t="s">
        <v>122</v>
      </c>
      <c r="CQ2" s="402" t="s">
        <v>156</v>
      </c>
      <c r="CR2" s="47"/>
      <c r="CS2" s="295" t="s">
        <v>145</v>
      </c>
      <c r="CT2" s="296" t="s">
        <v>122</v>
      </c>
    </row>
    <row r="3" spans="1:104" ht="39.75" customHeight="1">
      <c r="A3" s="5"/>
      <c r="B3" s="5"/>
      <c r="C3" s="5"/>
      <c r="D3" s="5"/>
      <c r="E3" s="5"/>
      <c r="F3" s="5"/>
      <c r="G3" s="5"/>
      <c r="H3" s="5"/>
      <c r="I3" s="5"/>
      <c r="J3" s="11"/>
      <c r="K3" s="190" t="s">
        <v>3</v>
      </c>
      <c r="L3" s="3"/>
      <c r="M3" s="12"/>
      <c r="N3" s="5"/>
      <c r="O3" s="5"/>
      <c r="P3" s="5"/>
      <c r="Q3" s="5"/>
      <c r="R3" s="5"/>
      <c r="S3" s="5"/>
      <c r="T3" s="5"/>
      <c r="U3" s="5"/>
      <c r="V3" s="5"/>
      <c r="W3" s="5"/>
      <c r="X3" s="5"/>
      <c r="Y3" s="5"/>
      <c r="Z3" s="5"/>
      <c r="AA3" s="5"/>
      <c r="AB3" s="5"/>
      <c r="AC3" s="5"/>
      <c r="AD3" s="5"/>
      <c r="AE3" s="5"/>
      <c r="AF3" s="211"/>
      <c r="AG3" s="211"/>
      <c r="AH3" s="211" t="s">
        <v>89</v>
      </c>
      <c r="AI3" s="211"/>
      <c r="AJ3" s="211"/>
      <c r="AK3" s="211"/>
      <c r="AL3" s="211"/>
      <c r="AM3" s="211"/>
      <c r="AN3" s="211"/>
      <c r="AO3" s="211"/>
      <c r="AP3" s="211"/>
      <c r="AQ3" s="211"/>
      <c r="AR3" s="211"/>
      <c r="AS3" s="211"/>
      <c r="AU3" s="402"/>
      <c r="AV3" s="297" t="s">
        <v>125</v>
      </c>
      <c r="AW3" s="298">
        <f>'単価(最初に入力）'!$C13</f>
        <v>0</v>
      </c>
      <c r="AX3" s="299">
        <f>'単価(最初に入力）'!$D13</f>
        <v>0</v>
      </c>
      <c r="BA3" s="402"/>
      <c r="BB3" s="297" t="s">
        <v>125</v>
      </c>
      <c r="BC3" s="298">
        <f>'単価(最初に入力）'!$C20</f>
        <v>0</v>
      </c>
      <c r="BD3" s="299">
        <f>'単価(最初に入力）'!$D20</f>
        <v>0</v>
      </c>
      <c r="BG3" s="402"/>
      <c r="BH3" s="297" t="s">
        <v>125</v>
      </c>
      <c r="BI3" s="298">
        <f>'単価(最初に入力）'!C27</f>
        <v>0</v>
      </c>
      <c r="BJ3" s="299">
        <f>'単価(最初に入力）'!D27</f>
        <v>0</v>
      </c>
      <c r="BM3" s="402"/>
      <c r="BN3" s="297" t="s">
        <v>125</v>
      </c>
      <c r="BO3" s="298">
        <f>'単価(最初に入力）'!$C34</f>
        <v>0</v>
      </c>
      <c r="BP3" s="299">
        <f>'単価(最初に入力）'!$D34</f>
        <v>0</v>
      </c>
      <c r="BS3" s="402"/>
      <c r="BT3" s="297" t="s">
        <v>125</v>
      </c>
      <c r="BU3" s="298">
        <f>'単価(最初に入力）'!$C41</f>
        <v>0</v>
      </c>
      <c r="BV3" s="299">
        <f>'単価(最初に入力）'!$D41</f>
        <v>0</v>
      </c>
      <c r="BY3" s="402"/>
      <c r="BZ3" s="297" t="s">
        <v>125</v>
      </c>
      <c r="CA3" s="298">
        <f>'単価(最初に入力）'!$C48</f>
        <v>0</v>
      </c>
      <c r="CB3" s="299">
        <f>'単価(最初に入力）'!$D48</f>
        <v>0</v>
      </c>
      <c r="CE3" s="402"/>
      <c r="CF3" s="297" t="s">
        <v>125</v>
      </c>
      <c r="CG3" s="298">
        <f>'単価(最初に入力）'!$C55</f>
        <v>0</v>
      </c>
      <c r="CH3" s="299">
        <f>'単価(最初に入力）'!$D55</f>
        <v>0</v>
      </c>
      <c r="CK3" s="402"/>
      <c r="CL3" s="297" t="s">
        <v>125</v>
      </c>
      <c r="CM3" s="298">
        <f>'単価(最初に入力）'!$C62</f>
        <v>0</v>
      </c>
      <c r="CN3" s="299">
        <f>'単価(最初に入力）'!$D62</f>
        <v>0</v>
      </c>
      <c r="CQ3" s="402"/>
      <c r="CR3" s="297" t="s">
        <v>125</v>
      </c>
      <c r="CS3" s="298">
        <f>'単価(最初に入力）'!$C69</f>
        <v>0</v>
      </c>
      <c r="CT3" s="299">
        <f>'単価(最初に入力）'!$D69</f>
        <v>0</v>
      </c>
    </row>
    <row r="4" spans="1:104" ht="39.75" customHeight="1" thickBot="1">
      <c r="A4" s="5"/>
      <c r="B4" s="5"/>
      <c r="C4" s="5"/>
      <c r="D4" s="5"/>
      <c r="E4" s="5"/>
      <c r="F4" s="5"/>
      <c r="G4" s="5"/>
      <c r="H4" s="5"/>
      <c r="I4" s="5"/>
      <c r="J4" s="11"/>
      <c r="K4" s="190" t="s">
        <v>80</v>
      </c>
      <c r="L4" s="3"/>
      <c r="M4" s="12"/>
      <c r="N4" s="5"/>
      <c r="O4" s="5"/>
      <c r="P4" s="5"/>
      <c r="Q4" s="5"/>
      <c r="R4" s="5"/>
      <c r="S4" s="5"/>
      <c r="T4" s="5"/>
      <c r="U4" s="5"/>
      <c r="V4" s="5"/>
      <c r="W4" s="5"/>
      <c r="X4" s="5"/>
      <c r="Y4" s="5"/>
      <c r="Z4" s="5"/>
      <c r="AA4" s="5"/>
      <c r="AB4" s="5"/>
      <c r="AC4" s="5"/>
      <c r="AD4" s="5"/>
      <c r="AE4" s="5"/>
      <c r="AF4" s="210"/>
      <c r="AG4" s="210"/>
      <c r="AH4" s="211" t="s">
        <v>90</v>
      </c>
      <c r="AI4" s="210"/>
      <c r="AJ4" s="210"/>
      <c r="AK4" s="210"/>
      <c r="AL4" s="211"/>
      <c r="AM4" s="210"/>
      <c r="AN4" s="210"/>
      <c r="AO4" s="210"/>
      <c r="AP4" s="210"/>
      <c r="AQ4" s="211"/>
      <c r="AR4" s="210"/>
      <c r="AS4" s="210"/>
      <c r="AU4" s="402"/>
      <c r="AV4" s="297" t="s">
        <v>129</v>
      </c>
      <c r="AW4" s="298">
        <f>'単価(最初に入力）'!$C14</f>
        <v>0</v>
      </c>
      <c r="AX4" s="299">
        <f>'単価(最初に入力）'!$D14</f>
        <v>0</v>
      </c>
      <c r="BA4" s="402"/>
      <c r="BB4" s="297" t="s">
        <v>129</v>
      </c>
      <c r="BC4" s="298">
        <f>'単価(最初に入力）'!$C21</f>
        <v>0</v>
      </c>
      <c r="BD4" s="299">
        <f>'単価(最初に入力）'!$D21</f>
        <v>0</v>
      </c>
      <c r="BG4" s="402"/>
      <c r="BH4" s="297" t="s">
        <v>129</v>
      </c>
      <c r="BI4" s="298">
        <f>'単価(最初に入力）'!C28</f>
        <v>0</v>
      </c>
      <c r="BJ4" s="299">
        <f>'単価(最初に入力）'!D28</f>
        <v>0</v>
      </c>
      <c r="BM4" s="402"/>
      <c r="BN4" s="297" t="s">
        <v>129</v>
      </c>
      <c r="BO4" s="298">
        <f>'単価(最初に入力）'!C35</f>
        <v>0</v>
      </c>
      <c r="BP4" s="299">
        <f>'単価(最初に入力）'!D35</f>
        <v>0</v>
      </c>
      <c r="BS4" s="402"/>
      <c r="BT4" s="297" t="s">
        <v>129</v>
      </c>
      <c r="BU4" s="298">
        <f>'単価(最初に入力）'!$C42</f>
        <v>0</v>
      </c>
      <c r="BV4" s="299">
        <f>'単価(最初に入力）'!$D42</f>
        <v>0</v>
      </c>
      <c r="BY4" s="402"/>
      <c r="BZ4" s="297" t="s">
        <v>129</v>
      </c>
      <c r="CA4" s="298">
        <f>'単価(最初に入力）'!$C49</f>
        <v>0</v>
      </c>
      <c r="CB4" s="299">
        <f>'単価(最初に入力）'!$D49</f>
        <v>0</v>
      </c>
      <c r="CE4" s="402"/>
      <c r="CF4" s="297" t="s">
        <v>129</v>
      </c>
      <c r="CG4" s="298">
        <f>'単価(最初に入力）'!$C56</f>
        <v>0</v>
      </c>
      <c r="CH4" s="299">
        <f>'単価(最初に入力）'!$D56</f>
        <v>0</v>
      </c>
      <c r="CK4" s="402"/>
      <c r="CL4" s="297" t="s">
        <v>129</v>
      </c>
      <c r="CM4" s="298">
        <f>'単価(最初に入力）'!$C63</f>
        <v>0</v>
      </c>
      <c r="CN4" s="299">
        <f>'単価(最初に入力）'!$D63</f>
        <v>0</v>
      </c>
      <c r="CQ4" s="402"/>
      <c r="CR4" s="297" t="s">
        <v>129</v>
      </c>
      <c r="CS4" s="298">
        <f>'単価(最初に入力）'!$C70</f>
        <v>0</v>
      </c>
      <c r="CT4" s="299">
        <f>'単価(最初に入力）'!$D70</f>
        <v>0</v>
      </c>
    </row>
    <row r="5" spans="1:104" ht="39.75" customHeight="1" thickBot="1">
      <c r="A5" s="5"/>
      <c r="B5" s="13" t="s">
        <v>4</v>
      </c>
      <c r="C5" s="14" t="s">
        <v>5</v>
      </c>
      <c r="D5" s="5"/>
      <c r="E5" s="5"/>
      <c r="F5" s="5"/>
      <c r="G5" s="5"/>
      <c r="H5" s="5"/>
      <c r="I5" s="5"/>
      <c r="J5" s="11"/>
      <c r="K5" s="191" t="s">
        <v>81</v>
      </c>
      <c r="L5" s="3"/>
      <c r="M5" s="15"/>
      <c r="N5" s="15"/>
      <c r="O5" s="15"/>
      <c r="P5" s="15"/>
      <c r="Q5" s="15"/>
      <c r="R5" s="15"/>
      <c r="S5" s="15"/>
      <c r="T5" s="15"/>
      <c r="U5" s="15"/>
      <c r="V5" s="15"/>
      <c r="W5" s="15"/>
      <c r="X5" s="15"/>
      <c r="Y5" s="15"/>
      <c r="Z5" s="15"/>
      <c r="AA5" s="15"/>
      <c r="AB5" s="15"/>
      <c r="AC5" s="15"/>
      <c r="AD5" s="15"/>
      <c r="AE5" s="15"/>
      <c r="AF5" s="210"/>
      <c r="AG5" s="210"/>
      <c r="AH5" s="210"/>
      <c r="AI5" s="210"/>
      <c r="AJ5" s="210"/>
      <c r="AK5" s="210"/>
      <c r="AL5" s="210"/>
      <c r="AM5" s="210"/>
      <c r="AN5" s="210"/>
      <c r="AO5" s="210"/>
      <c r="AP5" s="210"/>
      <c r="AQ5" s="210"/>
      <c r="AR5" s="210"/>
      <c r="AS5" s="210"/>
      <c r="AU5" s="402"/>
      <c r="AV5" s="297" t="s">
        <v>6</v>
      </c>
      <c r="AW5" s="298">
        <f>'単価(最初に入力）'!$C15</f>
        <v>0</v>
      </c>
      <c r="AX5" s="299">
        <f>'単価(最初に入力）'!$D15</f>
        <v>0</v>
      </c>
      <c r="BA5" s="402"/>
      <c r="BB5" s="297" t="s">
        <v>6</v>
      </c>
      <c r="BC5" s="298">
        <f>'単価(最初に入力）'!$C22</f>
        <v>0</v>
      </c>
      <c r="BD5" s="299">
        <f>'単価(最初に入力）'!$D22</f>
        <v>0</v>
      </c>
      <c r="BG5" s="402"/>
      <c r="BH5" s="297" t="s">
        <v>6</v>
      </c>
      <c r="BI5" s="298">
        <f>'単価(最初に入力）'!C29</f>
        <v>0</v>
      </c>
      <c r="BJ5" s="299">
        <f>'単価(最初に入力）'!D29</f>
        <v>0</v>
      </c>
      <c r="BM5" s="402"/>
      <c r="BN5" s="297" t="s">
        <v>6</v>
      </c>
      <c r="BO5" s="298">
        <f>'単価(最初に入力）'!C36</f>
        <v>0</v>
      </c>
      <c r="BP5" s="299">
        <f>'単価(最初に入力）'!D36</f>
        <v>0</v>
      </c>
      <c r="BS5" s="402"/>
      <c r="BT5" s="297" t="s">
        <v>6</v>
      </c>
      <c r="BU5" s="298">
        <f>'単価(最初に入力）'!$C43</f>
        <v>0</v>
      </c>
      <c r="BV5" s="299">
        <f>'単価(最初に入力）'!$D43</f>
        <v>0</v>
      </c>
      <c r="BY5" s="402"/>
      <c r="BZ5" s="297" t="s">
        <v>6</v>
      </c>
      <c r="CA5" s="298">
        <f>'単価(最初に入力）'!$C50</f>
        <v>0</v>
      </c>
      <c r="CB5" s="299">
        <f>'単価(最初に入力）'!$D50</f>
        <v>0</v>
      </c>
      <c r="CE5" s="402"/>
      <c r="CF5" s="297" t="s">
        <v>6</v>
      </c>
      <c r="CG5" s="298">
        <f>'単価(最初に入力）'!$C57</f>
        <v>0</v>
      </c>
      <c r="CH5" s="299">
        <f>'単価(最初に入力）'!$D57</f>
        <v>0</v>
      </c>
      <c r="CK5" s="402"/>
      <c r="CL5" s="297" t="s">
        <v>6</v>
      </c>
      <c r="CM5" s="298">
        <f>'単価(最初に入力）'!$C64</f>
        <v>0</v>
      </c>
      <c r="CN5" s="299">
        <f>'単価(最初に入力）'!$D64</f>
        <v>0</v>
      </c>
      <c r="CQ5" s="402"/>
      <c r="CR5" s="297" t="s">
        <v>6</v>
      </c>
      <c r="CS5" s="298">
        <f>'単価(最初に入力）'!$C71</f>
        <v>0</v>
      </c>
      <c r="CT5" s="299">
        <f>'単価(最初に入力）'!$D71</f>
        <v>0</v>
      </c>
    </row>
    <row r="6" spans="1:104" ht="39.75" customHeight="1" thickBot="1">
      <c r="A6" s="5"/>
      <c r="B6" s="16"/>
      <c r="C6" s="17"/>
      <c r="D6" s="18"/>
      <c r="E6" s="5"/>
      <c r="F6" s="5"/>
      <c r="G6" s="5"/>
      <c r="H6" s="5"/>
      <c r="I6" s="5"/>
      <c r="J6" s="11"/>
      <c r="K6" s="191" t="s">
        <v>82</v>
      </c>
      <c r="L6" s="3"/>
      <c r="M6" s="15"/>
      <c r="N6" s="15"/>
      <c r="O6" s="15"/>
      <c r="P6" s="15"/>
      <c r="Q6" s="15"/>
      <c r="R6" s="15"/>
      <c r="S6" s="15"/>
      <c r="T6" s="15"/>
      <c r="U6" s="15"/>
      <c r="V6" s="15"/>
      <c r="W6" s="15"/>
      <c r="X6" s="15"/>
      <c r="Y6" s="15"/>
      <c r="Z6" s="15"/>
      <c r="AA6" s="15"/>
      <c r="AB6" s="15"/>
      <c r="AC6" s="15"/>
      <c r="AD6" s="15"/>
      <c r="AE6" s="15"/>
      <c r="AF6" s="426" t="s">
        <v>91</v>
      </c>
      <c r="AG6" s="427"/>
      <c r="AH6" s="427"/>
      <c r="AI6" s="427"/>
      <c r="AJ6" s="427"/>
      <c r="AK6" s="427"/>
      <c r="AL6" s="427"/>
      <c r="AM6" s="427"/>
      <c r="AN6" s="427"/>
      <c r="AO6" s="427"/>
      <c r="AP6" s="427"/>
      <c r="AQ6" s="427"/>
      <c r="AR6" s="427"/>
      <c r="AS6" s="428"/>
      <c r="AT6" s="429" t="s">
        <v>92</v>
      </c>
      <c r="AU6" s="402"/>
      <c r="AV6" s="297" t="s">
        <v>8</v>
      </c>
      <c r="AW6" s="298">
        <f>'単価(最初に入力）'!$C16</f>
        <v>0</v>
      </c>
      <c r="AX6" s="299">
        <f>'単価(最初に入力）'!$D16</f>
        <v>0</v>
      </c>
      <c r="BA6" s="402"/>
      <c r="BB6" s="297" t="s">
        <v>8</v>
      </c>
      <c r="BC6" s="298">
        <f>'単価(最初に入力）'!$C23</f>
        <v>0</v>
      </c>
      <c r="BD6" s="299">
        <f>'単価(最初に入力）'!$D23</f>
        <v>0</v>
      </c>
      <c r="BG6" s="402"/>
      <c r="BH6" s="297" t="s">
        <v>8</v>
      </c>
      <c r="BI6" s="298">
        <f>'単価(最初に入力）'!C30</f>
        <v>0</v>
      </c>
      <c r="BJ6" s="299">
        <f>'単価(最初に入力）'!D30</f>
        <v>0</v>
      </c>
      <c r="BM6" s="402"/>
      <c r="BN6" s="297" t="s">
        <v>8</v>
      </c>
      <c r="BO6" s="298">
        <f>'単価(最初に入力）'!C37</f>
        <v>0</v>
      </c>
      <c r="BP6" s="299">
        <f>'単価(最初に入力）'!D37</f>
        <v>0</v>
      </c>
      <c r="BS6" s="402"/>
      <c r="BT6" s="297" t="s">
        <v>8</v>
      </c>
      <c r="BU6" s="298">
        <f>'単価(最初に入力）'!$C44</f>
        <v>0</v>
      </c>
      <c r="BV6" s="299">
        <f>'単価(最初に入力）'!$D44</f>
        <v>0</v>
      </c>
      <c r="BY6" s="402"/>
      <c r="BZ6" s="297" t="s">
        <v>8</v>
      </c>
      <c r="CA6" s="298">
        <f>'単価(最初に入力）'!$C51</f>
        <v>0</v>
      </c>
      <c r="CB6" s="299">
        <f>'単価(最初に入力）'!$D51</f>
        <v>0</v>
      </c>
      <c r="CE6" s="402"/>
      <c r="CF6" s="297" t="s">
        <v>8</v>
      </c>
      <c r="CG6" s="298">
        <f>'単価(最初に入力）'!$C58</f>
        <v>0</v>
      </c>
      <c r="CH6" s="299">
        <f>'単価(最初に入力）'!$D58</f>
        <v>0</v>
      </c>
      <c r="CK6" s="402"/>
      <c r="CL6" s="297" t="s">
        <v>8</v>
      </c>
      <c r="CM6" s="298">
        <f>'単価(最初に入力）'!$C65</f>
        <v>0</v>
      </c>
      <c r="CN6" s="299">
        <f>'単価(最初に入力）'!$D65</f>
        <v>0</v>
      </c>
      <c r="CQ6" s="402"/>
      <c r="CR6" s="297" t="s">
        <v>8</v>
      </c>
      <c r="CS6" s="298">
        <f>'単価(最初に入力）'!$C72</f>
        <v>0</v>
      </c>
      <c r="CT6" s="299">
        <f>'単価(最初に入力）'!$D72</f>
        <v>0</v>
      </c>
    </row>
    <row r="7" spans="1:104" ht="28.5" customHeight="1">
      <c r="A7" s="5"/>
      <c r="B7" s="19"/>
      <c r="C7" s="20" t="s">
        <v>9</v>
      </c>
      <c r="D7" s="21" t="s">
        <v>10</v>
      </c>
      <c r="E7" s="416" t="s">
        <v>11</v>
      </c>
      <c r="F7" s="417"/>
      <c r="G7" s="416" t="s">
        <v>12</v>
      </c>
      <c r="H7" s="418"/>
      <c r="K7" s="437" t="s">
        <v>79</v>
      </c>
      <c r="L7" s="437"/>
      <c r="M7" s="437"/>
      <c r="N7" s="437"/>
      <c r="O7" s="437"/>
      <c r="P7" s="437"/>
      <c r="Q7" s="437"/>
      <c r="R7" s="5"/>
      <c r="AF7" s="432" t="s">
        <v>93</v>
      </c>
      <c r="AG7" s="433"/>
      <c r="AH7" s="433"/>
      <c r="AI7" s="433"/>
      <c r="AJ7" s="434"/>
      <c r="AK7" s="435" t="s">
        <v>94</v>
      </c>
      <c r="AL7" s="433"/>
      <c r="AM7" s="433"/>
      <c r="AN7" s="433"/>
      <c r="AO7" s="434"/>
      <c r="AP7" s="435" t="s">
        <v>95</v>
      </c>
      <c r="AQ7" s="433"/>
      <c r="AR7" s="433"/>
      <c r="AS7" s="434"/>
      <c r="AT7" s="430"/>
      <c r="BS7" s="5"/>
      <c r="BT7" s="5"/>
      <c r="BU7" s="5"/>
      <c r="BV7" s="5"/>
      <c r="BW7" s="5"/>
      <c r="BX7" s="5"/>
      <c r="BY7" s="5"/>
      <c r="BZ7" s="5"/>
      <c r="CA7" s="5"/>
      <c r="CB7" s="5"/>
      <c r="CC7" s="5"/>
    </row>
    <row r="8" spans="1:104" ht="57.75" customHeight="1" thickBot="1">
      <c r="A8" s="22"/>
      <c r="B8" s="23"/>
      <c r="C8" s="24"/>
      <c r="D8" s="24"/>
      <c r="E8" s="25">
        <v>5</v>
      </c>
      <c r="F8" s="26">
        <f>E8+2</f>
        <v>7</v>
      </c>
      <c r="G8" s="27"/>
      <c r="H8" s="28"/>
      <c r="I8" s="29"/>
      <c r="J8" s="30"/>
      <c r="L8" s="3"/>
      <c r="M8" s="12"/>
      <c r="N8" s="5"/>
      <c r="O8" s="5"/>
      <c r="P8" s="5"/>
      <c r="Q8" s="5"/>
      <c r="R8" s="31"/>
      <c r="S8" s="423" t="s">
        <v>83</v>
      </c>
      <c r="T8" s="424"/>
      <c r="U8" s="424"/>
      <c r="V8" s="424"/>
      <c r="W8" s="424"/>
      <c r="X8" s="425"/>
      <c r="Y8" s="419" t="s">
        <v>13</v>
      </c>
      <c r="Z8" s="420"/>
      <c r="AA8" s="420"/>
      <c r="AB8" s="421"/>
      <c r="AC8" s="419" t="s">
        <v>14</v>
      </c>
      <c r="AD8" s="420"/>
      <c r="AE8" s="438"/>
      <c r="AF8" s="436" t="s">
        <v>96</v>
      </c>
      <c r="AG8" s="413"/>
      <c r="AH8" s="411" t="s">
        <v>97</v>
      </c>
      <c r="AI8" s="412"/>
      <c r="AJ8" s="413"/>
      <c r="AK8" s="411" t="s">
        <v>96</v>
      </c>
      <c r="AL8" s="413"/>
      <c r="AM8" s="411" t="s">
        <v>97</v>
      </c>
      <c r="AN8" s="412"/>
      <c r="AO8" s="413"/>
      <c r="AP8" s="411" t="s">
        <v>97</v>
      </c>
      <c r="AQ8" s="412"/>
      <c r="AR8" s="412"/>
      <c r="AS8" s="413"/>
      <c r="AT8" s="430"/>
      <c r="AU8" s="422" t="s">
        <v>15</v>
      </c>
      <c r="AV8" s="404"/>
      <c r="AW8" s="404"/>
      <c r="AX8" s="404"/>
      <c r="AY8" s="404"/>
      <c r="AZ8" s="404"/>
      <c r="BA8" s="403" t="s">
        <v>16</v>
      </c>
      <c r="BB8" s="404"/>
      <c r="BC8" s="404"/>
      <c r="BD8" s="404"/>
      <c r="BE8" s="404"/>
      <c r="BF8" s="404"/>
      <c r="BG8" s="403" t="s">
        <v>17</v>
      </c>
      <c r="BH8" s="404"/>
      <c r="BI8" s="404"/>
      <c r="BJ8" s="404"/>
      <c r="BK8" s="404"/>
      <c r="BL8" s="404"/>
      <c r="BM8" s="403" t="s">
        <v>18</v>
      </c>
      <c r="BN8" s="404"/>
      <c r="BO8" s="404"/>
      <c r="BP8" s="404"/>
      <c r="BQ8" s="404"/>
      <c r="BR8" s="404"/>
      <c r="BS8" s="403" t="s">
        <v>19</v>
      </c>
      <c r="BT8" s="404"/>
      <c r="BU8" s="404"/>
      <c r="BV8" s="404"/>
      <c r="BW8" s="404"/>
      <c r="BX8" s="404"/>
      <c r="BY8" s="403" t="s">
        <v>20</v>
      </c>
      <c r="BZ8" s="404"/>
      <c r="CA8" s="404"/>
      <c r="CB8" s="404"/>
      <c r="CC8" s="404"/>
      <c r="CD8" s="404"/>
      <c r="CE8" s="403" t="s">
        <v>21</v>
      </c>
      <c r="CF8" s="404"/>
      <c r="CG8" s="404"/>
      <c r="CH8" s="404"/>
      <c r="CI8" s="404"/>
      <c r="CJ8" s="404"/>
      <c r="CK8" s="403" t="s">
        <v>22</v>
      </c>
      <c r="CL8" s="404"/>
      <c r="CM8" s="404"/>
      <c r="CN8" s="404"/>
      <c r="CO8" s="404"/>
      <c r="CP8" s="404"/>
      <c r="CQ8" s="403" t="s">
        <v>23</v>
      </c>
      <c r="CR8" s="404"/>
      <c r="CS8" s="404"/>
      <c r="CT8" s="404"/>
      <c r="CU8" s="404"/>
      <c r="CV8" s="404"/>
      <c r="CW8" s="405" t="s">
        <v>24</v>
      </c>
      <c r="CX8" s="405"/>
      <c r="CY8" s="405"/>
      <c r="CZ8" s="32" t="s">
        <v>25</v>
      </c>
    </row>
    <row r="9" spans="1:104" s="358" customFormat="1" ht="50.25" thickBot="1">
      <c r="A9" s="337" t="s">
        <v>26</v>
      </c>
      <c r="B9" s="338" t="s">
        <v>27</v>
      </c>
      <c r="C9" s="339" t="s">
        <v>28</v>
      </c>
      <c r="D9" s="340" t="s">
        <v>10</v>
      </c>
      <c r="E9" s="341" t="s">
        <v>29</v>
      </c>
      <c r="F9" s="341" t="s">
        <v>119</v>
      </c>
      <c r="G9" s="341" t="s">
        <v>31</v>
      </c>
      <c r="H9" s="339" t="s">
        <v>32</v>
      </c>
      <c r="I9" s="342" t="s">
        <v>33</v>
      </c>
      <c r="J9" s="343" t="s">
        <v>34</v>
      </c>
      <c r="K9" s="344" t="s">
        <v>73</v>
      </c>
      <c r="L9" s="345" t="s">
        <v>168</v>
      </c>
      <c r="M9" s="344" t="s">
        <v>36</v>
      </c>
      <c r="N9" s="344" t="s">
        <v>37</v>
      </c>
      <c r="O9" s="346" t="s">
        <v>38</v>
      </c>
      <c r="P9" s="344" t="s">
        <v>37</v>
      </c>
      <c r="Q9" s="347" t="s">
        <v>40</v>
      </c>
      <c r="R9" s="348" t="s">
        <v>41</v>
      </c>
      <c r="S9" s="349" t="s">
        <v>78</v>
      </c>
      <c r="T9" s="350" t="s">
        <v>42</v>
      </c>
      <c r="U9" s="372" t="s">
        <v>84</v>
      </c>
      <c r="V9" s="372" t="s">
        <v>85</v>
      </c>
      <c r="W9" s="372" t="s">
        <v>86</v>
      </c>
      <c r="X9" s="372" t="s">
        <v>87</v>
      </c>
      <c r="Y9" s="199" t="s">
        <v>76</v>
      </c>
      <c r="Z9" s="351" t="s">
        <v>43</v>
      </c>
      <c r="AA9" s="208" t="s">
        <v>44</v>
      </c>
      <c r="AB9" s="352" t="s">
        <v>43</v>
      </c>
      <c r="AC9" s="353" t="s">
        <v>45</v>
      </c>
      <c r="AD9" s="354" t="s">
        <v>77</v>
      </c>
      <c r="AE9" s="355" t="s">
        <v>46</v>
      </c>
      <c r="AF9" s="359" t="s">
        <v>98</v>
      </c>
      <c r="AG9" s="360" t="s">
        <v>99</v>
      </c>
      <c r="AH9" s="361" t="s">
        <v>100</v>
      </c>
      <c r="AI9" s="361" t="s">
        <v>101</v>
      </c>
      <c r="AJ9" s="360" t="s">
        <v>99</v>
      </c>
      <c r="AK9" s="360" t="s">
        <v>98</v>
      </c>
      <c r="AL9" s="360" t="s">
        <v>99</v>
      </c>
      <c r="AM9" s="361" t="s">
        <v>100</v>
      </c>
      <c r="AN9" s="361" t="s">
        <v>101</v>
      </c>
      <c r="AO9" s="360" t="s">
        <v>99</v>
      </c>
      <c r="AP9" s="360" t="s">
        <v>102</v>
      </c>
      <c r="AQ9" s="361" t="s">
        <v>100</v>
      </c>
      <c r="AR9" s="361" t="s">
        <v>101</v>
      </c>
      <c r="AS9" s="360" t="s">
        <v>99</v>
      </c>
      <c r="AT9" s="431"/>
      <c r="AU9" s="356" t="s">
        <v>47</v>
      </c>
      <c r="AV9" s="300" t="s">
        <v>147</v>
      </c>
      <c r="AW9" s="305" t="s">
        <v>148</v>
      </c>
      <c r="AX9" s="305" t="s">
        <v>48</v>
      </c>
      <c r="AY9" s="305" t="s">
        <v>49</v>
      </c>
      <c r="AZ9" s="305" t="s">
        <v>50</v>
      </c>
      <c r="BA9" s="356" t="s">
        <v>47</v>
      </c>
      <c r="BB9" s="300" t="s">
        <v>147</v>
      </c>
      <c r="BC9" s="305" t="s">
        <v>148</v>
      </c>
      <c r="BD9" s="305" t="s">
        <v>48</v>
      </c>
      <c r="BE9" s="305" t="s">
        <v>49</v>
      </c>
      <c r="BF9" s="305" t="s">
        <v>50</v>
      </c>
      <c r="BG9" s="356" t="s">
        <v>47</v>
      </c>
      <c r="BH9" s="300" t="s">
        <v>147</v>
      </c>
      <c r="BI9" s="305" t="s">
        <v>148</v>
      </c>
      <c r="BJ9" s="305" t="s">
        <v>48</v>
      </c>
      <c r="BK9" s="305" t="s">
        <v>49</v>
      </c>
      <c r="BL9" s="305" t="s">
        <v>50</v>
      </c>
      <c r="BM9" s="356" t="s">
        <v>47</v>
      </c>
      <c r="BN9" s="300" t="s">
        <v>147</v>
      </c>
      <c r="BO9" s="305" t="s">
        <v>148</v>
      </c>
      <c r="BP9" s="305" t="s">
        <v>48</v>
      </c>
      <c r="BQ9" s="305" t="s">
        <v>49</v>
      </c>
      <c r="BR9" s="305" t="s">
        <v>50</v>
      </c>
      <c r="BS9" s="356" t="s">
        <v>47</v>
      </c>
      <c r="BT9" s="300" t="s">
        <v>147</v>
      </c>
      <c r="BU9" s="305" t="s">
        <v>148</v>
      </c>
      <c r="BV9" s="305" t="s">
        <v>48</v>
      </c>
      <c r="BW9" s="305" t="s">
        <v>49</v>
      </c>
      <c r="BX9" s="305" t="s">
        <v>50</v>
      </c>
      <c r="BY9" s="356" t="s">
        <v>47</v>
      </c>
      <c r="BZ9" s="300" t="s">
        <v>147</v>
      </c>
      <c r="CA9" s="305" t="s">
        <v>148</v>
      </c>
      <c r="CB9" s="305" t="s">
        <v>48</v>
      </c>
      <c r="CC9" s="305" t="s">
        <v>49</v>
      </c>
      <c r="CD9" s="305" t="s">
        <v>50</v>
      </c>
      <c r="CE9" s="356" t="s">
        <v>47</v>
      </c>
      <c r="CF9" s="300" t="s">
        <v>147</v>
      </c>
      <c r="CG9" s="305" t="s">
        <v>148</v>
      </c>
      <c r="CH9" s="305" t="s">
        <v>48</v>
      </c>
      <c r="CI9" s="305" t="s">
        <v>49</v>
      </c>
      <c r="CJ9" s="305" t="s">
        <v>50</v>
      </c>
      <c r="CK9" s="356" t="s">
        <v>47</v>
      </c>
      <c r="CL9" s="300" t="s">
        <v>147</v>
      </c>
      <c r="CM9" s="305" t="s">
        <v>148</v>
      </c>
      <c r="CN9" s="305" t="s">
        <v>48</v>
      </c>
      <c r="CO9" s="305" t="s">
        <v>49</v>
      </c>
      <c r="CP9" s="305" t="s">
        <v>50</v>
      </c>
      <c r="CQ9" s="356" t="s">
        <v>47</v>
      </c>
      <c r="CR9" s="300" t="s">
        <v>147</v>
      </c>
      <c r="CS9" s="305" t="s">
        <v>148</v>
      </c>
      <c r="CT9" s="305" t="s">
        <v>48</v>
      </c>
      <c r="CU9" s="305" t="s">
        <v>49</v>
      </c>
      <c r="CV9" s="305" t="s">
        <v>50</v>
      </c>
      <c r="CW9" s="357" t="s">
        <v>24</v>
      </c>
      <c r="CX9" s="357" t="s">
        <v>49</v>
      </c>
      <c r="CY9" s="357" t="s">
        <v>50</v>
      </c>
      <c r="CZ9" s="45" t="s">
        <v>25</v>
      </c>
    </row>
    <row r="10" spans="1:104" ht="25.5" customHeight="1" thickTop="1">
      <c r="A10" s="46"/>
      <c r="B10" s="47"/>
      <c r="C10" s="43"/>
      <c r="D10" s="24"/>
      <c r="E10" s="48"/>
      <c r="F10" s="49"/>
      <c r="G10" s="49"/>
      <c r="H10" s="50"/>
      <c r="I10" s="51">
        <f>ROUNDDOWN($G10*$H10*1/2,-2)</f>
        <v>0</v>
      </c>
      <c r="J10" s="52"/>
      <c r="K10" s="51"/>
      <c r="L10" s="169">
        <f>I10-K10</f>
        <v>0</v>
      </c>
      <c r="M10" s="169">
        <f>L10</f>
        <v>0</v>
      </c>
      <c r="N10" s="180"/>
      <c r="O10" s="53">
        <f>I10-M10-K10</f>
        <v>0</v>
      </c>
      <c r="P10" s="181"/>
      <c r="Q10" s="54">
        <f>K10+M10+O10</f>
        <v>0</v>
      </c>
      <c r="R10" s="55">
        <f>I10</f>
        <v>0</v>
      </c>
      <c r="S10" s="56"/>
      <c r="T10" s="56"/>
      <c r="U10" s="368"/>
      <c r="V10" s="368"/>
      <c r="W10" s="368"/>
      <c r="X10" s="368"/>
      <c r="Y10" s="200"/>
      <c r="Z10" s="197">
        <f>Y10</f>
        <v>0</v>
      </c>
      <c r="AA10" s="209">
        <f>ROUND(Y10*0.85,1)</f>
        <v>0</v>
      </c>
      <c r="AB10" s="207">
        <f>AA10</f>
        <v>0</v>
      </c>
      <c r="AC10" s="50"/>
      <c r="AD10" s="50"/>
      <c r="AE10" s="57"/>
      <c r="AF10" s="212"/>
      <c r="AG10" s="213"/>
      <c r="AH10" s="214"/>
      <c r="AI10" s="373"/>
      <c r="AJ10" s="213"/>
      <c r="AK10" s="214"/>
      <c r="AL10" s="213"/>
      <c r="AM10" s="214"/>
      <c r="AN10" s="373"/>
      <c r="AO10" s="213"/>
      <c r="AP10" s="213"/>
      <c r="AQ10" s="214"/>
      <c r="AR10" s="373"/>
      <c r="AS10" s="213"/>
      <c r="AT10" s="215"/>
      <c r="AU10" s="175" t="str">
        <f t="shared" ref="AU10:AU15" si="0">IFERROR(VLOOKUP($F10,AV$3:AW$6,2,0),"")</f>
        <v/>
      </c>
      <c r="AV10" s="152"/>
      <c r="AW10" s="306" t="str">
        <f>IFERROR(VLOOKUP($F$10,AV$3:AX$6,3,0)*AV10,"")</f>
        <v/>
      </c>
      <c r="AX10" s="58">
        <f t="shared" ref="AX10:AX15" si="1">SUM(AY10:AZ10)</f>
        <v>0</v>
      </c>
      <c r="AY10" s="58" t="str">
        <f t="shared" ref="AY10:AY15" si="2">IFERROR(ROUNDDOWN(AU10*AW10*1/2,0),"")</f>
        <v/>
      </c>
      <c r="AZ10" s="58" t="str">
        <f t="shared" ref="AZ10:AZ15" si="3">IFERROR(ROUNDDOWN(AU10*AW10*1/2,0),"")</f>
        <v/>
      </c>
      <c r="BA10" s="175" t="str">
        <f t="shared" ref="BA10:BA47" si="4">IFERROR(VLOOKUP($F10,BB$3:BC$6,2,0),"")</f>
        <v/>
      </c>
      <c r="BB10" s="152"/>
      <c r="BC10" s="306" t="str">
        <f t="shared" ref="BC10" si="5">IFERROR(VLOOKUP($F$10,BB$3:BD$6,3,0)*BB10,"")</f>
        <v/>
      </c>
      <c r="BD10" s="58">
        <f t="shared" ref="BD10:BD47" si="6">SUM(BE10:BF10)</f>
        <v>0</v>
      </c>
      <c r="BE10" s="58" t="str">
        <f t="shared" ref="BE10:BE47" si="7">IFERROR(ROUNDDOWN(BA10*BC10*1/2,0),"")</f>
        <v/>
      </c>
      <c r="BF10" s="58" t="str">
        <f t="shared" ref="BF10:BF47" si="8">IFERROR(ROUNDDOWN(BA10*BC10*1/2,0),"")</f>
        <v/>
      </c>
      <c r="BG10" s="175" t="str">
        <f t="shared" ref="BG10:BG47" si="9">IFERROR(VLOOKUP($F10,BH$3:BI$6,2,0),"")</f>
        <v/>
      </c>
      <c r="BH10" s="152"/>
      <c r="BI10" s="306" t="str">
        <f t="shared" ref="BI10" si="10">IFERROR(VLOOKUP($F$10,BH$3:BJ$6,3,0)*BH10,"")</f>
        <v/>
      </c>
      <c r="BJ10" s="58">
        <f t="shared" ref="BJ10:BJ47" si="11">SUM(BK10:BL10)</f>
        <v>0</v>
      </c>
      <c r="BK10" s="58" t="str">
        <f t="shared" ref="BK10:BK47" si="12">IFERROR(ROUNDDOWN(BG10*BI10*1/2,0),"")</f>
        <v/>
      </c>
      <c r="BL10" s="58" t="str">
        <f t="shared" ref="BL10:BL47" si="13">IFERROR(ROUNDDOWN(BG10*BI10*1/2,0),"")</f>
        <v/>
      </c>
      <c r="BM10" s="175" t="str">
        <f t="shared" ref="BM10:BM47" si="14">IFERROR(VLOOKUP($F10,BN$3:BO$6,2,0),"")</f>
        <v/>
      </c>
      <c r="BN10" s="152"/>
      <c r="BO10" s="306" t="str">
        <f t="shared" ref="BO10" si="15">IFERROR(VLOOKUP($F$10,BN$3:BP$6,3,0)*BN10,"")</f>
        <v/>
      </c>
      <c r="BP10" s="58">
        <f t="shared" ref="BP10:BP47" si="16">SUM(BQ10:BR10)</f>
        <v>0</v>
      </c>
      <c r="BQ10" s="58" t="str">
        <f t="shared" ref="BQ10:BQ47" si="17">IFERROR(ROUNDDOWN(BM10*BO10*1/2,0),"")</f>
        <v/>
      </c>
      <c r="BR10" s="58" t="str">
        <f t="shared" ref="BR10:BR47" si="18">IFERROR(ROUNDDOWN(BM10*BO10*1/2,0),"")</f>
        <v/>
      </c>
      <c r="BS10" s="175" t="str">
        <f t="shared" ref="BS10:BS47" si="19">IFERROR(VLOOKUP($F10,BT$3:BU$6,2,0),"")</f>
        <v/>
      </c>
      <c r="BT10" s="152"/>
      <c r="BU10" s="306" t="str">
        <f t="shared" ref="BU10" si="20">IFERROR(VLOOKUP($F$10,BT$3:BV$6,3,0)*BT10,"")</f>
        <v/>
      </c>
      <c r="BV10" s="58">
        <f t="shared" ref="BV10:BV47" si="21">SUM(BW10:BX10)</f>
        <v>0</v>
      </c>
      <c r="BW10" s="58" t="str">
        <f t="shared" ref="BW10:BW47" si="22">IFERROR(ROUNDDOWN(BS10*BU10*1/2,0),"")</f>
        <v/>
      </c>
      <c r="BX10" s="58" t="str">
        <f t="shared" ref="BX10:BX47" si="23">IFERROR(ROUNDDOWN(BS10*BU10*1/2,0),"")</f>
        <v/>
      </c>
      <c r="BY10" s="175" t="str">
        <f t="shared" ref="BY10:BY47" si="24">IFERROR(VLOOKUP($F10,BZ$3:CA$6,2,0),"")</f>
        <v/>
      </c>
      <c r="BZ10" s="152"/>
      <c r="CA10" s="306" t="str">
        <f t="shared" ref="CA10" si="25">IFERROR(VLOOKUP($F$10,BZ$3:CB$6,3,0)*BZ10,"")</f>
        <v/>
      </c>
      <c r="CB10" s="58">
        <f t="shared" ref="CB10:CB47" si="26">SUM(CC10:CD10)</f>
        <v>0</v>
      </c>
      <c r="CC10" s="58" t="str">
        <f t="shared" ref="CC10:CC47" si="27">IFERROR(ROUNDDOWN(BY10*CA10*1/2,0),"")</f>
        <v/>
      </c>
      <c r="CD10" s="58" t="str">
        <f t="shared" ref="CD10:CD47" si="28">IFERROR(ROUNDDOWN(BY10*CA10*1/2,0),"")</f>
        <v/>
      </c>
      <c r="CE10" s="175" t="str">
        <f t="shared" ref="CE10:CE47" si="29">IFERROR(VLOOKUP($F10,CF$3:CG$6,2,0),"")</f>
        <v/>
      </c>
      <c r="CF10" s="152"/>
      <c r="CG10" s="306" t="str">
        <f t="shared" ref="CG10" si="30">IFERROR(VLOOKUP($F$10,CF$3:CH$6,3,0)*CF10,"")</f>
        <v/>
      </c>
      <c r="CH10" s="58">
        <f t="shared" ref="CH10:CH47" si="31">SUM(CI10:CJ10)</f>
        <v>0</v>
      </c>
      <c r="CI10" s="58" t="str">
        <f t="shared" ref="CI10:CI47" si="32">IFERROR(ROUNDDOWN(CE10*CG10*1/2,0),"")</f>
        <v/>
      </c>
      <c r="CJ10" s="58" t="str">
        <f t="shared" ref="CJ10:CJ47" si="33">IFERROR(ROUNDDOWN(CE10*CG10*1/2,0),"")</f>
        <v/>
      </c>
      <c r="CK10" s="175" t="str">
        <f t="shared" ref="CK10:CK47" si="34">IFERROR(VLOOKUP($F10,CL$3:CM$6,2,0),"")</f>
        <v/>
      </c>
      <c r="CL10" s="152"/>
      <c r="CM10" s="306" t="str">
        <f t="shared" ref="CM10" si="35">IFERROR(VLOOKUP($F$10,CL$3:CN$6,3,0)*CL10,"")</f>
        <v/>
      </c>
      <c r="CN10" s="58">
        <f t="shared" ref="CN10:CN47" si="36">SUM(CO10:CP10)</f>
        <v>0</v>
      </c>
      <c r="CO10" s="58" t="str">
        <f t="shared" ref="CO10:CO47" si="37">IFERROR(ROUNDDOWN(CK10*CM10*1/2,0),"")</f>
        <v/>
      </c>
      <c r="CP10" s="58" t="str">
        <f t="shared" ref="CP10:CP47" si="38">IFERROR(ROUNDDOWN(CK10*CM10*1/2,0),"")</f>
        <v/>
      </c>
      <c r="CQ10" s="175" t="str">
        <f t="shared" ref="CQ10:CQ47" si="39">IFERROR(VLOOKUP($F10,CR$3:CS$6,2,0),"")</f>
        <v/>
      </c>
      <c r="CR10" s="152"/>
      <c r="CS10" s="306" t="str">
        <f t="shared" ref="CS10" si="40">IFERROR(VLOOKUP($F$10,CR$3:CT$6,3,0)*CR10,"")</f>
        <v/>
      </c>
      <c r="CT10" s="58">
        <f t="shared" ref="CT10:CT47" si="41">SUM(CU10:CV10)</f>
        <v>0</v>
      </c>
      <c r="CU10" s="58" t="str">
        <f t="shared" ref="CU10:CU47" si="42">IFERROR(ROUNDDOWN(CQ10*CS10*1/2,0),"")</f>
        <v/>
      </c>
      <c r="CV10" s="58" t="str">
        <f t="shared" ref="CV10:CV47" si="43">IFERROR(ROUNDDOWN(CQ10*CS10*1/2,0),"")</f>
        <v/>
      </c>
      <c r="CW10" s="58">
        <f t="shared" ref="CW10:CW13" si="44">SUM(CX10:CY10)</f>
        <v>0</v>
      </c>
      <c r="CX10" s="58" t="str">
        <f t="shared" ref="CX10:CX13" si="45">IFERROR(AY10+BE10+BK10+BQ10+BW10+CC10+CI10+CO10+CU10,"")</f>
        <v/>
      </c>
      <c r="CY10" s="58" t="str">
        <f t="shared" ref="CY10:CY13" si="46">IFERROR(AZ10+BF10+BL10+BR10+BX10+CD10+CJ10+CP10+CV10,"")</f>
        <v/>
      </c>
      <c r="CZ10" s="60" t="str">
        <f t="shared" ref="CZ10:CZ13" si="47">IFERROR(I10-CX10,"")</f>
        <v/>
      </c>
    </row>
    <row r="11" spans="1:104" ht="26.25" customHeight="1">
      <c r="A11" s="46"/>
      <c r="B11" s="47"/>
      <c r="C11" s="43"/>
      <c r="D11" s="43"/>
      <c r="E11" s="48"/>
      <c r="F11" s="49"/>
      <c r="G11" s="49"/>
      <c r="H11" s="50"/>
      <c r="I11" s="51">
        <f t="shared" ref="I11:I19" si="48">ROUNDDOWN($G11*$H11*1/2,-2)</f>
        <v>0</v>
      </c>
      <c r="J11" s="52"/>
      <c r="K11" s="51"/>
      <c r="L11" s="169">
        <f t="shared" ref="L11:L34" si="49">I11-K11</f>
        <v>0</v>
      </c>
      <c r="M11" s="169">
        <f t="shared" ref="M11:M47" si="50">L11</f>
        <v>0</v>
      </c>
      <c r="N11" s="182"/>
      <c r="O11" s="53">
        <f t="shared" ref="O11:O47" si="51">I11-M11-K11</f>
        <v>0</v>
      </c>
      <c r="P11" s="181"/>
      <c r="Q11" s="54">
        <f t="shared" ref="Q11:Q47" si="52">K11+M11+O11</f>
        <v>0</v>
      </c>
      <c r="R11" s="55">
        <f t="shared" ref="R11:R47" si="53">I11</f>
        <v>0</v>
      </c>
      <c r="S11" s="56"/>
      <c r="T11" s="56"/>
      <c r="U11" s="368"/>
      <c r="V11" s="368"/>
      <c r="W11" s="368"/>
      <c r="X11" s="368"/>
      <c r="Y11" s="201"/>
      <c r="Z11" s="197">
        <f t="shared" ref="Z11:Z47" si="54">Y11</f>
        <v>0</v>
      </c>
      <c r="AA11" s="209">
        <f t="shared" ref="AA11:AA47" si="55">ROUND(Y11*0.85,1)</f>
        <v>0</v>
      </c>
      <c r="AB11" s="207">
        <f t="shared" ref="AB11:AB47" si="56">AA11</f>
        <v>0</v>
      </c>
      <c r="AC11" s="61"/>
      <c r="AD11" s="61"/>
      <c r="AE11" s="62"/>
      <c r="AF11" s="362"/>
      <c r="AG11" s="365"/>
      <c r="AH11" s="364"/>
      <c r="AI11" s="374"/>
      <c r="AJ11" s="365"/>
      <c r="AK11" s="366"/>
      <c r="AL11" s="365"/>
      <c r="AM11" s="364"/>
      <c r="AN11" s="374"/>
      <c r="AO11" s="365"/>
      <c r="AP11" s="365"/>
      <c r="AQ11" s="364"/>
      <c r="AR11" s="374"/>
      <c r="AS11" s="365"/>
      <c r="AT11" s="216"/>
      <c r="AU11" s="175" t="str">
        <f t="shared" si="0"/>
        <v/>
      </c>
      <c r="AV11" s="152"/>
      <c r="AW11" s="306" t="str">
        <f>IFERROR(VLOOKUP($F$10,AV$3:AX$6,3,0)*AV11,"")</f>
        <v/>
      </c>
      <c r="AX11" s="58">
        <f t="shared" si="1"/>
        <v>0</v>
      </c>
      <c r="AY11" s="58" t="str">
        <f t="shared" si="2"/>
        <v/>
      </c>
      <c r="AZ11" s="58" t="str">
        <f t="shared" si="3"/>
        <v/>
      </c>
      <c r="BA11" s="175" t="str">
        <f t="shared" si="4"/>
        <v/>
      </c>
      <c r="BB11" s="152"/>
      <c r="BC11" s="306" t="str">
        <f t="shared" ref="BC11:CS26" si="57">IFERROR(VLOOKUP($F$10,BB$3:BD$6,3,0)*BB11,"")</f>
        <v/>
      </c>
      <c r="BD11" s="58">
        <f t="shared" si="6"/>
        <v>0</v>
      </c>
      <c r="BE11" s="58" t="str">
        <f t="shared" si="7"/>
        <v/>
      </c>
      <c r="BF11" s="58" t="str">
        <f t="shared" si="8"/>
        <v/>
      </c>
      <c r="BG11" s="175" t="str">
        <f t="shared" si="9"/>
        <v/>
      </c>
      <c r="BH11" s="152"/>
      <c r="BI11" s="306" t="str">
        <f t="shared" ref="BI11" si="58">IFERROR(VLOOKUP($F$10,BH$3:BJ$6,3,0)*BH11,"")</f>
        <v/>
      </c>
      <c r="BJ11" s="58">
        <f t="shared" si="11"/>
        <v>0</v>
      </c>
      <c r="BK11" s="58" t="str">
        <f t="shared" si="12"/>
        <v/>
      </c>
      <c r="BL11" s="58" t="str">
        <f t="shared" si="13"/>
        <v/>
      </c>
      <c r="BM11" s="175" t="str">
        <f t="shared" si="14"/>
        <v/>
      </c>
      <c r="BN11" s="152"/>
      <c r="BO11" s="306" t="str">
        <f t="shared" ref="BO11" si="59">IFERROR(VLOOKUP($F$10,BN$3:BP$6,3,0)*BN11,"")</f>
        <v/>
      </c>
      <c r="BP11" s="58">
        <f t="shared" si="16"/>
        <v>0</v>
      </c>
      <c r="BQ11" s="58" t="str">
        <f t="shared" si="17"/>
        <v/>
      </c>
      <c r="BR11" s="58" t="str">
        <f t="shared" si="18"/>
        <v/>
      </c>
      <c r="BS11" s="175" t="str">
        <f t="shared" si="19"/>
        <v/>
      </c>
      <c r="BT11" s="152"/>
      <c r="BU11" s="306" t="str">
        <f t="shared" ref="BU11" si="60">IFERROR(VLOOKUP($F$10,BT$3:BV$6,3,0)*BT11,"")</f>
        <v/>
      </c>
      <c r="BV11" s="58">
        <f t="shared" si="21"/>
        <v>0</v>
      </c>
      <c r="BW11" s="58" t="str">
        <f t="shared" si="22"/>
        <v/>
      </c>
      <c r="BX11" s="58" t="str">
        <f t="shared" si="23"/>
        <v/>
      </c>
      <c r="BY11" s="175" t="str">
        <f t="shared" si="24"/>
        <v/>
      </c>
      <c r="BZ11" s="152"/>
      <c r="CA11" s="306" t="str">
        <f t="shared" ref="CA11" si="61">IFERROR(VLOOKUP($F$10,BZ$3:CB$6,3,0)*BZ11,"")</f>
        <v/>
      </c>
      <c r="CB11" s="58">
        <f t="shared" si="26"/>
        <v>0</v>
      </c>
      <c r="CC11" s="58" t="str">
        <f t="shared" si="27"/>
        <v/>
      </c>
      <c r="CD11" s="58" t="str">
        <f t="shared" si="28"/>
        <v/>
      </c>
      <c r="CE11" s="175" t="str">
        <f t="shared" si="29"/>
        <v/>
      </c>
      <c r="CF11" s="152"/>
      <c r="CG11" s="306" t="str">
        <f t="shared" ref="CG11" si="62">IFERROR(VLOOKUP($F$10,CF$3:CH$6,3,0)*CF11,"")</f>
        <v/>
      </c>
      <c r="CH11" s="58">
        <f t="shared" si="31"/>
        <v>0</v>
      </c>
      <c r="CI11" s="58" t="str">
        <f t="shared" si="32"/>
        <v/>
      </c>
      <c r="CJ11" s="58" t="str">
        <f t="shared" si="33"/>
        <v/>
      </c>
      <c r="CK11" s="175" t="str">
        <f t="shared" si="34"/>
        <v/>
      </c>
      <c r="CL11" s="152"/>
      <c r="CM11" s="306" t="str">
        <f t="shared" ref="CM11" si="63">IFERROR(VLOOKUP($F$10,CL$3:CN$6,3,0)*CL11,"")</f>
        <v/>
      </c>
      <c r="CN11" s="58">
        <f t="shared" si="36"/>
        <v>0</v>
      </c>
      <c r="CO11" s="58" t="str">
        <f t="shared" si="37"/>
        <v/>
      </c>
      <c r="CP11" s="58" t="str">
        <f t="shared" si="38"/>
        <v/>
      </c>
      <c r="CQ11" s="175" t="str">
        <f t="shared" si="39"/>
        <v/>
      </c>
      <c r="CR11" s="152"/>
      <c r="CS11" s="306" t="str">
        <f t="shared" ref="CS11" si="64">IFERROR(VLOOKUP($F$10,CR$3:CT$6,3,0)*CR11,"")</f>
        <v/>
      </c>
      <c r="CT11" s="58">
        <f t="shared" si="41"/>
        <v>0</v>
      </c>
      <c r="CU11" s="58" t="str">
        <f t="shared" si="42"/>
        <v/>
      </c>
      <c r="CV11" s="58" t="str">
        <f t="shared" si="43"/>
        <v/>
      </c>
      <c r="CW11" s="58">
        <f t="shared" si="44"/>
        <v>0</v>
      </c>
      <c r="CX11" s="58" t="str">
        <f t="shared" si="45"/>
        <v/>
      </c>
      <c r="CY11" s="58" t="str">
        <f t="shared" si="46"/>
        <v/>
      </c>
      <c r="CZ11" s="60" t="str">
        <f t="shared" si="47"/>
        <v/>
      </c>
    </row>
    <row r="12" spans="1:104" ht="26.25" customHeight="1">
      <c r="A12" s="46"/>
      <c r="B12" s="47"/>
      <c r="C12" s="43"/>
      <c r="D12" s="43"/>
      <c r="E12" s="48"/>
      <c r="F12" s="49"/>
      <c r="G12" s="49"/>
      <c r="H12" s="50"/>
      <c r="I12" s="51">
        <f t="shared" si="48"/>
        <v>0</v>
      </c>
      <c r="J12" s="52"/>
      <c r="K12" s="51"/>
      <c r="L12" s="169">
        <f t="shared" si="49"/>
        <v>0</v>
      </c>
      <c r="M12" s="169">
        <f t="shared" si="50"/>
        <v>0</v>
      </c>
      <c r="N12" s="183"/>
      <c r="O12" s="53">
        <f t="shared" si="51"/>
        <v>0</v>
      </c>
      <c r="P12" s="181"/>
      <c r="Q12" s="54">
        <f t="shared" si="52"/>
        <v>0</v>
      </c>
      <c r="R12" s="55">
        <f t="shared" si="53"/>
        <v>0</v>
      </c>
      <c r="S12" s="56"/>
      <c r="T12" s="56"/>
      <c r="U12" s="368"/>
      <c r="V12" s="368"/>
      <c r="W12" s="368"/>
      <c r="X12" s="368"/>
      <c r="Y12" s="201"/>
      <c r="Z12" s="197">
        <f t="shared" si="54"/>
        <v>0</v>
      </c>
      <c r="AA12" s="209">
        <f t="shared" si="55"/>
        <v>0</v>
      </c>
      <c r="AB12" s="207">
        <f t="shared" si="56"/>
        <v>0</v>
      </c>
      <c r="AC12" s="50"/>
      <c r="AD12" s="50"/>
      <c r="AE12" s="57"/>
      <c r="AF12" s="362"/>
      <c r="AG12" s="365"/>
      <c r="AH12" s="364"/>
      <c r="AI12" s="374"/>
      <c r="AJ12" s="365"/>
      <c r="AK12" s="366"/>
      <c r="AL12" s="365"/>
      <c r="AM12" s="364"/>
      <c r="AN12" s="374"/>
      <c r="AO12" s="365"/>
      <c r="AP12" s="365"/>
      <c r="AQ12" s="364"/>
      <c r="AR12" s="374"/>
      <c r="AS12" s="365"/>
      <c r="AT12" s="216"/>
      <c r="AU12" s="175" t="str">
        <f t="shared" si="0"/>
        <v/>
      </c>
      <c r="AV12" s="59"/>
      <c r="AW12" s="306" t="str">
        <f t="shared" ref="AW12:AW47" si="65">IFERROR(VLOOKUP($F$10,AV$3:AX$6,3,0)*AV12,"")</f>
        <v/>
      </c>
      <c r="AX12" s="58">
        <f t="shared" si="1"/>
        <v>0</v>
      </c>
      <c r="AY12" s="58" t="str">
        <f t="shared" si="2"/>
        <v/>
      </c>
      <c r="AZ12" s="58" t="str">
        <f t="shared" si="3"/>
        <v/>
      </c>
      <c r="BA12" s="175" t="str">
        <f t="shared" si="4"/>
        <v/>
      </c>
      <c r="BB12" s="59"/>
      <c r="BC12" s="306" t="str">
        <f t="shared" si="57"/>
        <v/>
      </c>
      <c r="BD12" s="58">
        <f t="shared" si="6"/>
        <v>0</v>
      </c>
      <c r="BE12" s="58" t="str">
        <f t="shared" si="7"/>
        <v/>
      </c>
      <c r="BF12" s="58" t="str">
        <f t="shared" si="8"/>
        <v/>
      </c>
      <c r="BG12" s="175" t="str">
        <f t="shared" si="9"/>
        <v/>
      </c>
      <c r="BH12" s="59"/>
      <c r="BI12" s="306" t="str">
        <f t="shared" si="57"/>
        <v/>
      </c>
      <c r="BJ12" s="58">
        <f t="shared" si="11"/>
        <v>0</v>
      </c>
      <c r="BK12" s="58" t="str">
        <f t="shared" si="12"/>
        <v/>
      </c>
      <c r="BL12" s="58" t="str">
        <f t="shared" si="13"/>
        <v/>
      </c>
      <c r="BM12" s="175" t="str">
        <f t="shared" si="14"/>
        <v/>
      </c>
      <c r="BN12" s="59"/>
      <c r="BO12" s="306" t="str">
        <f t="shared" si="57"/>
        <v/>
      </c>
      <c r="BP12" s="58">
        <f t="shared" si="16"/>
        <v>0</v>
      </c>
      <c r="BQ12" s="58" t="str">
        <f t="shared" si="17"/>
        <v/>
      </c>
      <c r="BR12" s="58" t="str">
        <f t="shared" si="18"/>
        <v/>
      </c>
      <c r="BS12" s="175" t="str">
        <f t="shared" si="19"/>
        <v/>
      </c>
      <c r="BT12" s="59"/>
      <c r="BU12" s="306" t="str">
        <f t="shared" si="57"/>
        <v/>
      </c>
      <c r="BV12" s="58">
        <f t="shared" si="21"/>
        <v>0</v>
      </c>
      <c r="BW12" s="58" t="str">
        <f t="shared" si="22"/>
        <v/>
      </c>
      <c r="BX12" s="58" t="str">
        <f t="shared" si="23"/>
        <v/>
      </c>
      <c r="BY12" s="175" t="str">
        <f t="shared" si="24"/>
        <v/>
      </c>
      <c r="BZ12" s="59"/>
      <c r="CA12" s="306" t="str">
        <f t="shared" si="57"/>
        <v/>
      </c>
      <c r="CB12" s="58">
        <f t="shared" si="26"/>
        <v>0</v>
      </c>
      <c r="CC12" s="58" t="str">
        <f t="shared" si="27"/>
        <v/>
      </c>
      <c r="CD12" s="58" t="str">
        <f t="shared" si="28"/>
        <v/>
      </c>
      <c r="CE12" s="175" t="str">
        <f t="shared" si="29"/>
        <v/>
      </c>
      <c r="CF12" s="59"/>
      <c r="CG12" s="306" t="str">
        <f t="shared" si="57"/>
        <v/>
      </c>
      <c r="CH12" s="58">
        <f t="shared" si="31"/>
        <v>0</v>
      </c>
      <c r="CI12" s="58" t="str">
        <f t="shared" si="32"/>
        <v/>
      </c>
      <c r="CJ12" s="58" t="str">
        <f t="shared" si="33"/>
        <v/>
      </c>
      <c r="CK12" s="175" t="str">
        <f t="shared" si="34"/>
        <v/>
      </c>
      <c r="CL12" s="59"/>
      <c r="CM12" s="306" t="str">
        <f t="shared" si="57"/>
        <v/>
      </c>
      <c r="CN12" s="58">
        <f t="shared" si="36"/>
        <v>0</v>
      </c>
      <c r="CO12" s="58" t="str">
        <f t="shared" si="37"/>
        <v/>
      </c>
      <c r="CP12" s="58" t="str">
        <f t="shared" si="38"/>
        <v/>
      </c>
      <c r="CQ12" s="175" t="str">
        <f t="shared" si="39"/>
        <v/>
      </c>
      <c r="CR12" s="59"/>
      <c r="CS12" s="306" t="str">
        <f t="shared" si="57"/>
        <v/>
      </c>
      <c r="CT12" s="58">
        <f t="shared" si="41"/>
        <v>0</v>
      </c>
      <c r="CU12" s="58" t="str">
        <f t="shared" si="42"/>
        <v/>
      </c>
      <c r="CV12" s="58" t="str">
        <f t="shared" si="43"/>
        <v/>
      </c>
      <c r="CW12" s="58">
        <f t="shared" si="44"/>
        <v>0</v>
      </c>
      <c r="CX12" s="58" t="str">
        <f t="shared" si="45"/>
        <v/>
      </c>
      <c r="CY12" s="58" t="str">
        <f t="shared" si="46"/>
        <v/>
      </c>
      <c r="CZ12" s="60" t="str">
        <f t="shared" si="47"/>
        <v/>
      </c>
    </row>
    <row r="13" spans="1:104" ht="26.25" customHeight="1">
      <c r="A13" s="46"/>
      <c r="B13" s="47"/>
      <c r="C13" s="43"/>
      <c r="D13" s="43"/>
      <c r="E13" s="48"/>
      <c r="F13" s="49"/>
      <c r="G13" s="49"/>
      <c r="H13" s="50"/>
      <c r="I13" s="51">
        <f t="shared" si="48"/>
        <v>0</v>
      </c>
      <c r="J13" s="52"/>
      <c r="K13" s="51"/>
      <c r="L13" s="169">
        <f t="shared" si="49"/>
        <v>0</v>
      </c>
      <c r="M13" s="169">
        <f t="shared" si="50"/>
        <v>0</v>
      </c>
      <c r="N13" s="183"/>
      <c r="O13" s="53">
        <f t="shared" si="51"/>
        <v>0</v>
      </c>
      <c r="P13" s="181"/>
      <c r="Q13" s="54">
        <f t="shared" si="52"/>
        <v>0</v>
      </c>
      <c r="R13" s="55">
        <f t="shared" si="53"/>
        <v>0</v>
      </c>
      <c r="S13" s="56"/>
      <c r="T13" s="56"/>
      <c r="U13" s="368"/>
      <c r="V13" s="368"/>
      <c r="W13" s="368"/>
      <c r="X13" s="368"/>
      <c r="Y13" s="201"/>
      <c r="Z13" s="197">
        <f t="shared" si="54"/>
        <v>0</v>
      </c>
      <c r="AA13" s="209">
        <f t="shared" si="55"/>
        <v>0</v>
      </c>
      <c r="AB13" s="207">
        <f t="shared" si="56"/>
        <v>0</v>
      </c>
      <c r="AC13" s="61"/>
      <c r="AD13" s="61"/>
      <c r="AE13" s="62"/>
      <c r="AF13" s="362"/>
      <c r="AG13" s="365"/>
      <c r="AH13" s="364"/>
      <c r="AI13" s="374"/>
      <c r="AJ13" s="365"/>
      <c r="AK13" s="366"/>
      <c r="AL13" s="365"/>
      <c r="AM13" s="364"/>
      <c r="AN13" s="374"/>
      <c r="AO13" s="365"/>
      <c r="AP13" s="365"/>
      <c r="AQ13" s="364"/>
      <c r="AR13" s="374"/>
      <c r="AS13" s="365"/>
      <c r="AT13" s="216"/>
      <c r="AU13" s="175" t="str">
        <f t="shared" si="0"/>
        <v/>
      </c>
      <c r="AV13" s="59"/>
      <c r="AW13" s="306" t="str">
        <f t="shared" si="65"/>
        <v/>
      </c>
      <c r="AX13" s="58">
        <f t="shared" si="1"/>
        <v>0</v>
      </c>
      <c r="AY13" s="58" t="str">
        <f t="shared" si="2"/>
        <v/>
      </c>
      <c r="AZ13" s="58" t="str">
        <f t="shared" si="3"/>
        <v/>
      </c>
      <c r="BA13" s="175" t="str">
        <f t="shared" si="4"/>
        <v/>
      </c>
      <c r="BB13" s="59"/>
      <c r="BC13" s="306" t="str">
        <f t="shared" si="57"/>
        <v/>
      </c>
      <c r="BD13" s="58">
        <f t="shared" si="6"/>
        <v>0</v>
      </c>
      <c r="BE13" s="58" t="str">
        <f t="shared" si="7"/>
        <v/>
      </c>
      <c r="BF13" s="58" t="str">
        <f t="shared" si="8"/>
        <v/>
      </c>
      <c r="BG13" s="175" t="str">
        <f t="shared" si="9"/>
        <v/>
      </c>
      <c r="BH13" s="59"/>
      <c r="BI13" s="306" t="str">
        <f t="shared" si="57"/>
        <v/>
      </c>
      <c r="BJ13" s="58">
        <f t="shared" si="11"/>
        <v>0</v>
      </c>
      <c r="BK13" s="58" t="str">
        <f t="shared" si="12"/>
        <v/>
      </c>
      <c r="BL13" s="58" t="str">
        <f t="shared" si="13"/>
        <v/>
      </c>
      <c r="BM13" s="175" t="str">
        <f t="shared" si="14"/>
        <v/>
      </c>
      <c r="BN13" s="59"/>
      <c r="BO13" s="306" t="str">
        <f t="shared" si="57"/>
        <v/>
      </c>
      <c r="BP13" s="58">
        <f t="shared" si="16"/>
        <v>0</v>
      </c>
      <c r="BQ13" s="58" t="str">
        <f t="shared" si="17"/>
        <v/>
      </c>
      <c r="BR13" s="58" t="str">
        <f t="shared" si="18"/>
        <v/>
      </c>
      <c r="BS13" s="175" t="str">
        <f t="shared" si="19"/>
        <v/>
      </c>
      <c r="BT13" s="59"/>
      <c r="BU13" s="306" t="str">
        <f t="shared" si="57"/>
        <v/>
      </c>
      <c r="BV13" s="58">
        <f t="shared" si="21"/>
        <v>0</v>
      </c>
      <c r="BW13" s="58" t="str">
        <f t="shared" si="22"/>
        <v/>
      </c>
      <c r="BX13" s="58" t="str">
        <f t="shared" si="23"/>
        <v/>
      </c>
      <c r="BY13" s="175" t="str">
        <f t="shared" si="24"/>
        <v/>
      </c>
      <c r="BZ13" s="59"/>
      <c r="CA13" s="306" t="str">
        <f t="shared" si="57"/>
        <v/>
      </c>
      <c r="CB13" s="58">
        <f t="shared" si="26"/>
        <v>0</v>
      </c>
      <c r="CC13" s="58" t="str">
        <f t="shared" si="27"/>
        <v/>
      </c>
      <c r="CD13" s="58" t="str">
        <f t="shared" si="28"/>
        <v/>
      </c>
      <c r="CE13" s="175" t="str">
        <f t="shared" si="29"/>
        <v/>
      </c>
      <c r="CF13" s="59"/>
      <c r="CG13" s="306" t="str">
        <f t="shared" si="57"/>
        <v/>
      </c>
      <c r="CH13" s="58">
        <f t="shared" si="31"/>
        <v>0</v>
      </c>
      <c r="CI13" s="58" t="str">
        <f t="shared" si="32"/>
        <v/>
      </c>
      <c r="CJ13" s="58" t="str">
        <f t="shared" si="33"/>
        <v/>
      </c>
      <c r="CK13" s="175" t="str">
        <f t="shared" si="34"/>
        <v/>
      </c>
      <c r="CL13" s="59"/>
      <c r="CM13" s="306" t="str">
        <f t="shared" si="57"/>
        <v/>
      </c>
      <c r="CN13" s="58">
        <f t="shared" si="36"/>
        <v>0</v>
      </c>
      <c r="CO13" s="58" t="str">
        <f t="shared" si="37"/>
        <v/>
      </c>
      <c r="CP13" s="58" t="str">
        <f t="shared" si="38"/>
        <v/>
      </c>
      <c r="CQ13" s="175" t="str">
        <f t="shared" si="39"/>
        <v/>
      </c>
      <c r="CR13" s="59"/>
      <c r="CS13" s="306" t="str">
        <f t="shared" si="57"/>
        <v/>
      </c>
      <c r="CT13" s="58">
        <f t="shared" si="41"/>
        <v>0</v>
      </c>
      <c r="CU13" s="58" t="str">
        <f t="shared" si="42"/>
        <v/>
      </c>
      <c r="CV13" s="58" t="str">
        <f t="shared" si="43"/>
        <v/>
      </c>
      <c r="CW13" s="58">
        <f t="shared" si="44"/>
        <v>0</v>
      </c>
      <c r="CX13" s="58" t="str">
        <f t="shared" si="45"/>
        <v/>
      </c>
      <c r="CY13" s="58" t="str">
        <f t="shared" si="46"/>
        <v/>
      </c>
      <c r="CZ13" s="60" t="str">
        <f t="shared" si="47"/>
        <v/>
      </c>
    </row>
    <row r="14" spans="1:104" ht="26.25" customHeight="1">
      <c r="A14" s="46"/>
      <c r="B14" s="47"/>
      <c r="C14" s="63"/>
      <c r="D14" s="43"/>
      <c r="E14" s="48"/>
      <c r="F14" s="49"/>
      <c r="G14" s="49"/>
      <c r="H14" s="50"/>
      <c r="I14" s="51">
        <f t="shared" si="48"/>
        <v>0</v>
      </c>
      <c r="J14" s="52"/>
      <c r="K14" s="51"/>
      <c r="L14" s="169">
        <f t="shared" si="49"/>
        <v>0</v>
      </c>
      <c r="M14" s="169">
        <f t="shared" si="50"/>
        <v>0</v>
      </c>
      <c r="N14" s="183"/>
      <c r="O14" s="53">
        <f t="shared" si="51"/>
        <v>0</v>
      </c>
      <c r="P14" s="181"/>
      <c r="Q14" s="54">
        <f t="shared" si="52"/>
        <v>0</v>
      </c>
      <c r="R14" s="55">
        <f t="shared" si="53"/>
        <v>0</v>
      </c>
      <c r="S14" s="56"/>
      <c r="T14" s="56"/>
      <c r="U14" s="368"/>
      <c r="V14" s="368"/>
      <c r="W14" s="368"/>
      <c r="X14" s="368"/>
      <c r="Y14" s="201"/>
      <c r="Z14" s="197">
        <f>Y14*0.939</f>
        <v>0</v>
      </c>
      <c r="AA14" s="209">
        <f t="shared" si="55"/>
        <v>0</v>
      </c>
      <c r="AB14" s="207">
        <f t="shared" si="56"/>
        <v>0</v>
      </c>
      <c r="AC14" s="50"/>
      <c r="AD14" s="50"/>
      <c r="AE14" s="57"/>
      <c r="AF14" s="362"/>
      <c r="AG14" s="213"/>
      <c r="AH14" s="214"/>
      <c r="AI14" s="373"/>
      <c r="AJ14" s="213"/>
      <c r="AK14" s="366"/>
      <c r="AL14" s="213"/>
      <c r="AM14" s="214"/>
      <c r="AN14" s="373"/>
      <c r="AO14" s="213"/>
      <c r="AP14" s="213"/>
      <c r="AQ14" s="214"/>
      <c r="AR14" s="373"/>
      <c r="AS14" s="213"/>
      <c r="AT14" s="215"/>
      <c r="AU14" s="175" t="str">
        <f t="shared" si="0"/>
        <v/>
      </c>
      <c r="AV14" s="59"/>
      <c r="AW14" s="306" t="str">
        <f t="shared" si="65"/>
        <v/>
      </c>
      <c r="AX14" s="58">
        <f t="shared" si="1"/>
        <v>0</v>
      </c>
      <c r="AY14" s="58" t="str">
        <f t="shared" si="2"/>
        <v/>
      </c>
      <c r="AZ14" s="58" t="str">
        <f t="shared" si="3"/>
        <v/>
      </c>
      <c r="BA14" s="175" t="str">
        <f t="shared" si="4"/>
        <v/>
      </c>
      <c r="BB14" s="59"/>
      <c r="BC14" s="306" t="str">
        <f t="shared" si="57"/>
        <v/>
      </c>
      <c r="BD14" s="58">
        <f t="shared" si="6"/>
        <v>0</v>
      </c>
      <c r="BE14" s="58" t="str">
        <f t="shared" si="7"/>
        <v/>
      </c>
      <c r="BF14" s="58" t="str">
        <f t="shared" si="8"/>
        <v/>
      </c>
      <c r="BG14" s="175" t="str">
        <f t="shared" si="9"/>
        <v/>
      </c>
      <c r="BH14" s="59"/>
      <c r="BI14" s="306" t="str">
        <f t="shared" si="57"/>
        <v/>
      </c>
      <c r="BJ14" s="58">
        <f t="shared" si="11"/>
        <v>0</v>
      </c>
      <c r="BK14" s="58" t="str">
        <f t="shared" si="12"/>
        <v/>
      </c>
      <c r="BL14" s="58" t="str">
        <f t="shared" si="13"/>
        <v/>
      </c>
      <c r="BM14" s="175" t="str">
        <f t="shared" si="14"/>
        <v/>
      </c>
      <c r="BN14" s="59"/>
      <c r="BO14" s="306" t="str">
        <f t="shared" si="57"/>
        <v/>
      </c>
      <c r="BP14" s="58">
        <f t="shared" si="16"/>
        <v>0</v>
      </c>
      <c r="BQ14" s="58" t="str">
        <f t="shared" si="17"/>
        <v/>
      </c>
      <c r="BR14" s="58" t="str">
        <f t="shared" si="18"/>
        <v/>
      </c>
      <c r="BS14" s="175" t="str">
        <f t="shared" si="19"/>
        <v/>
      </c>
      <c r="BT14" s="59"/>
      <c r="BU14" s="306" t="str">
        <f t="shared" si="57"/>
        <v/>
      </c>
      <c r="BV14" s="58">
        <f t="shared" si="21"/>
        <v>0</v>
      </c>
      <c r="BW14" s="58" t="str">
        <f t="shared" si="22"/>
        <v/>
      </c>
      <c r="BX14" s="58" t="str">
        <f t="shared" si="23"/>
        <v/>
      </c>
      <c r="BY14" s="175" t="str">
        <f t="shared" si="24"/>
        <v/>
      </c>
      <c r="BZ14" s="59"/>
      <c r="CA14" s="306" t="str">
        <f t="shared" si="57"/>
        <v/>
      </c>
      <c r="CB14" s="58">
        <f t="shared" si="26"/>
        <v>0</v>
      </c>
      <c r="CC14" s="58" t="str">
        <f t="shared" si="27"/>
        <v/>
      </c>
      <c r="CD14" s="58" t="str">
        <f t="shared" si="28"/>
        <v/>
      </c>
      <c r="CE14" s="175" t="str">
        <f t="shared" si="29"/>
        <v/>
      </c>
      <c r="CF14" s="59"/>
      <c r="CG14" s="306" t="str">
        <f t="shared" si="57"/>
        <v/>
      </c>
      <c r="CH14" s="58">
        <f t="shared" si="31"/>
        <v>0</v>
      </c>
      <c r="CI14" s="58" t="str">
        <f t="shared" si="32"/>
        <v/>
      </c>
      <c r="CJ14" s="58" t="str">
        <f t="shared" si="33"/>
        <v/>
      </c>
      <c r="CK14" s="175" t="str">
        <f t="shared" si="34"/>
        <v/>
      </c>
      <c r="CL14" s="59"/>
      <c r="CM14" s="306" t="str">
        <f t="shared" si="57"/>
        <v/>
      </c>
      <c r="CN14" s="58">
        <f t="shared" si="36"/>
        <v>0</v>
      </c>
      <c r="CO14" s="58" t="str">
        <f t="shared" si="37"/>
        <v/>
      </c>
      <c r="CP14" s="58" t="str">
        <f t="shared" si="38"/>
        <v/>
      </c>
      <c r="CQ14" s="175" t="str">
        <f t="shared" si="39"/>
        <v/>
      </c>
      <c r="CR14" s="59"/>
      <c r="CS14" s="306" t="str">
        <f t="shared" si="57"/>
        <v/>
      </c>
      <c r="CT14" s="58">
        <f t="shared" si="41"/>
        <v>0</v>
      </c>
      <c r="CU14" s="58" t="str">
        <f t="shared" si="42"/>
        <v/>
      </c>
      <c r="CV14" s="58" t="str">
        <f t="shared" si="43"/>
        <v/>
      </c>
      <c r="CW14" s="58">
        <f>SUM(CX14:CY14)</f>
        <v>0</v>
      </c>
      <c r="CX14" s="58" t="str">
        <f>IFERROR(AY14+BE14+BK14+BQ14+BW14+CC14+CI14+CO14+CU14,"")</f>
        <v/>
      </c>
      <c r="CY14" s="58" t="str">
        <f>IFERROR(AZ14+BF14+BL14+BR14+BX14+CD14+CJ14+CP14+CV14,"")</f>
        <v/>
      </c>
      <c r="CZ14" s="60" t="str">
        <f>IFERROR(I14-CX14,"")</f>
        <v/>
      </c>
    </row>
    <row r="15" spans="1:104" ht="26.25" customHeight="1">
      <c r="A15" s="46"/>
      <c r="B15" s="47"/>
      <c r="C15" s="47"/>
      <c r="D15" s="43"/>
      <c r="E15" s="48"/>
      <c r="F15" s="49"/>
      <c r="G15" s="49"/>
      <c r="H15" s="50"/>
      <c r="I15" s="51">
        <f t="shared" si="48"/>
        <v>0</v>
      </c>
      <c r="J15" s="52"/>
      <c r="K15" s="51"/>
      <c r="L15" s="169">
        <f t="shared" si="49"/>
        <v>0</v>
      </c>
      <c r="M15" s="169">
        <f t="shared" si="50"/>
        <v>0</v>
      </c>
      <c r="N15" s="183"/>
      <c r="O15" s="53">
        <f t="shared" si="51"/>
        <v>0</v>
      </c>
      <c r="P15" s="181"/>
      <c r="Q15" s="54">
        <f t="shared" si="52"/>
        <v>0</v>
      </c>
      <c r="R15" s="55">
        <f t="shared" si="53"/>
        <v>0</v>
      </c>
      <c r="S15" s="56"/>
      <c r="T15" s="56"/>
      <c r="U15" s="368"/>
      <c r="V15" s="368"/>
      <c r="W15" s="368"/>
      <c r="X15" s="368"/>
      <c r="Y15" s="201"/>
      <c r="Z15" s="197">
        <f>Y15*1.299</f>
        <v>0</v>
      </c>
      <c r="AA15" s="209">
        <f t="shared" si="55"/>
        <v>0</v>
      </c>
      <c r="AB15" s="207">
        <f t="shared" si="56"/>
        <v>0</v>
      </c>
      <c r="AC15" s="50"/>
      <c r="AD15" s="50"/>
      <c r="AE15" s="57"/>
      <c r="AF15" s="362"/>
      <c r="AG15" s="365"/>
      <c r="AH15" s="364"/>
      <c r="AI15" s="374"/>
      <c r="AJ15" s="365"/>
      <c r="AK15" s="366"/>
      <c r="AL15" s="365"/>
      <c r="AM15" s="364"/>
      <c r="AN15" s="374"/>
      <c r="AO15" s="365"/>
      <c r="AP15" s="365"/>
      <c r="AQ15" s="364"/>
      <c r="AR15" s="374"/>
      <c r="AS15" s="365"/>
      <c r="AT15" s="216"/>
      <c r="AU15" s="175" t="str">
        <f t="shared" si="0"/>
        <v/>
      </c>
      <c r="AV15" s="59"/>
      <c r="AW15" s="306" t="str">
        <f t="shared" si="65"/>
        <v/>
      </c>
      <c r="AX15" s="58">
        <f t="shared" si="1"/>
        <v>0</v>
      </c>
      <c r="AY15" s="58" t="str">
        <f t="shared" si="2"/>
        <v/>
      </c>
      <c r="AZ15" s="58" t="str">
        <f t="shared" si="3"/>
        <v/>
      </c>
      <c r="BA15" s="175" t="str">
        <f t="shared" si="4"/>
        <v/>
      </c>
      <c r="BB15" s="59"/>
      <c r="BC15" s="306" t="str">
        <f t="shared" si="57"/>
        <v/>
      </c>
      <c r="BD15" s="58">
        <f t="shared" si="6"/>
        <v>0</v>
      </c>
      <c r="BE15" s="58" t="str">
        <f t="shared" si="7"/>
        <v/>
      </c>
      <c r="BF15" s="58" t="str">
        <f t="shared" si="8"/>
        <v/>
      </c>
      <c r="BG15" s="175" t="str">
        <f t="shared" si="9"/>
        <v/>
      </c>
      <c r="BH15" s="59"/>
      <c r="BI15" s="306" t="str">
        <f t="shared" si="57"/>
        <v/>
      </c>
      <c r="BJ15" s="58">
        <f t="shared" si="11"/>
        <v>0</v>
      </c>
      <c r="BK15" s="58" t="str">
        <f t="shared" si="12"/>
        <v/>
      </c>
      <c r="BL15" s="58" t="str">
        <f t="shared" si="13"/>
        <v/>
      </c>
      <c r="BM15" s="175" t="str">
        <f t="shared" si="14"/>
        <v/>
      </c>
      <c r="BN15" s="59"/>
      <c r="BO15" s="306" t="str">
        <f t="shared" si="57"/>
        <v/>
      </c>
      <c r="BP15" s="58">
        <f t="shared" si="16"/>
        <v>0</v>
      </c>
      <c r="BQ15" s="58" t="str">
        <f t="shared" si="17"/>
        <v/>
      </c>
      <c r="BR15" s="58" t="str">
        <f t="shared" si="18"/>
        <v/>
      </c>
      <c r="BS15" s="175" t="str">
        <f t="shared" si="19"/>
        <v/>
      </c>
      <c r="BT15" s="59"/>
      <c r="BU15" s="306" t="str">
        <f t="shared" si="57"/>
        <v/>
      </c>
      <c r="BV15" s="58">
        <f t="shared" si="21"/>
        <v>0</v>
      </c>
      <c r="BW15" s="58" t="str">
        <f t="shared" si="22"/>
        <v/>
      </c>
      <c r="BX15" s="58" t="str">
        <f t="shared" si="23"/>
        <v/>
      </c>
      <c r="BY15" s="175" t="str">
        <f t="shared" si="24"/>
        <v/>
      </c>
      <c r="BZ15" s="59"/>
      <c r="CA15" s="306" t="str">
        <f t="shared" si="57"/>
        <v/>
      </c>
      <c r="CB15" s="58">
        <f t="shared" si="26"/>
        <v>0</v>
      </c>
      <c r="CC15" s="58" t="str">
        <f t="shared" si="27"/>
        <v/>
      </c>
      <c r="CD15" s="58" t="str">
        <f t="shared" si="28"/>
        <v/>
      </c>
      <c r="CE15" s="175" t="str">
        <f t="shared" si="29"/>
        <v/>
      </c>
      <c r="CF15" s="59"/>
      <c r="CG15" s="306" t="str">
        <f t="shared" si="57"/>
        <v/>
      </c>
      <c r="CH15" s="58">
        <f t="shared" si="31"/>
        <v>0</v>
      </c>
      <c r="CI15" s="58" t="str">
        <f t="shared" si="32"/>
        <v/>
      </c>
      <c r="CJ15" s="58" t="str">
        <f t="shared" si="33"/>
        <v/>
      </c>
      <c r="CK15" s="175" t="str">
        <f t="shared" si="34"/>
        <v/>
      </c>
      <c r="CL15" s="59"/>
      <c r="CM15" s="306" t="str">
        <f t="shared" si="57"/>
        <v/>
      </c>
      <c r="CN15" s="58">
        <f t="shared" si="36"/>
        <v>0</v>
      </c>
      <c r="CO15" s="58" t="str">
        <f t="shared" si="37"/>
        <v/>
      </c>
      <c r="CP15" s="58" t="str">
        <f t="shared" si="38"/>
        <v/>
      </c>
      <c r="CQ15" s="175" t="str">
        <f t="shared" si="39"/>
        <v/>
      </c>
      <c r="CR15" s="59"/>
      <c r="CS15" s="306" t="str">
        <f t="shared" si="57"/>
        <v/>
      </c>
      <c r="CT15" s="58">
        <f t="shared" si="41"/>
        <v>0</v>
      </c>
      <c r="CU15" s="58" t="str">
        <f t="shared" si="42"/>
        <v/>
      </c>
      <c r="CV15" s="58" t="str">
        <f t="shared" si="43"/>
        <v/>
      </c>
      <c r="CW15" s="58">
        <f>SUM(CX15:CY15)</f>
        <v>0</v>
      </c>
      <c r="CX15" s="58" t="str">
        <f>IFERROR(AY15+BE15+BK15+BQ15+BW15+CC15+CI15+CO15+CU15,"")</f>
        <v/>
      </c>
      <c r="CY15" s="58" t="str">
        <f>IFERROR(AZ15+BF15+BL15+BR15+BX15+CD15+CJ15+CP15+CV15,"")</f>
        <v/>
      </c>
      <c r="CZ15" s="60" t="str">
        <f>IFERROR(I15-CX15,"")</f>
        <v/>
      </c>
    </row>
    <row r="16" spans="1:104" ht="26.25" customHeight="1">
      <c r="A16" s="46"/>
      <c r="B16" s="47"/>
      <c r="C16" s="47"/>
      <c r="D16" s="43"/>
      <c r="E16" s="48"/>
      <c r="F16" s="49"/>
      <c r="G16" s="49"/>
      <c r="H16" s="50"/>
      <c r="I16" s="51">
        <f t="shared" si="48"/>
        <v>0</v>
      </c>
      <c r="J16" s="52"/>
      <c r="K16" s="51"/>
      <c r="L16" s="169">
        <f t="shared" si="49"/>
        <v>0</v>
      </c>
      <c r="M16" s="169">
        <f t="shared" si="50"/>
        <v>0</v>
      </c>
      <c r="N16" s="183"/>
      <c r="O16" s="53">
        <f t="shared" si="51"/>
        <v>0</v>
      </c>
      <c r="P16" s="181"/>
      <c r="Q16" s="54">
        <f t="shared" si="52"/>
        <v>0</v>
      </c>
      <c r="R16" s="55">
        <f t="shared" si="53"/>
        <v>0</v>
      </c>
      <c r="S16" s="56"/>
      <c r="T16" s="56"/>
      <c r="U16" s="368"/>
      <c r="V16" s="368"/>
      <c r="W16" s="368"/>
      <c r="X16" s="368"/>
      <c r="Y16" s="201"/>
      <c r="Z16" s="197">
        <f>Y16*1.56</f>
        <v>0</v>
      </c>
      <c r="AA16" s="209">
        <f t="shared" si="55"/>
        <v>0</v>
      </c>
      <c r="AB16" s="207">
        <f t="shared" si="56"/>
        <v>0</v>
      </c>
      <c r="AC16" s="50"/>
      <c r="AD16" s="50"/>
      <c r="AE16" s="57"/>
      <c r="AF16" s="212"/>
      <c r="AG16" s="213"/>
      <c r="AH16" s="214"/>
      <c r="AI16" s="373"/>
      <c r="AJ16" s="213"/>
      <c r="AK16" s="214"/>
      <c r="AL16" s="213"/>
      <c r="AM16" s="214"/>
      <c r="AN16" s="373"/>
      <c r="AO16" s="213"/>
      <c r="AP16" s="213"/>
      <c r="AQ16" s="214"/>
      <c r="AR16" s="373"/>
      <c r="AS16" s="213"/>
      <c r="AT16" s="215"/>
      <c r="AU16" s="175" t="str">
        <f t="shared" ref="AU16:AU47" si="66">IFERROR(VLOOKUP($F16,AV$3:AW$6,2,0),"")</f>
        <v/>
      </c>
      <c r="AV16" s="59"/>
      <c r="AW16" s="306" t="str">
        <f t="shared" si="65"/>
        <v/>
      </c>
      <c r="AX16" s="58">
        <f t="shared" ref="AX16:AX47" si="67">SUM(AY16:AZ16)</f>
        <v>0</v>
      </c>
      <c r="AY16" s="58" t="str">
        <f t="shared" ref="AY16:AY47" si="68">IFERROR(ROUNDDOWN(AU16*AW16*1/2,0),"")</f>
        <v/>
      </c>
      <c r="AZ16" s="58" t="str">
        <f t="shared" ref="AZ16:AZ47" si="69">IFERROR(ROUNDDOWN(AU16*AW16*1/2,0),"")</f>
        <v/>
      </c>
      <c r="BA16" s="175" t="str">
        <f t="shared" si="4"/>
        <v/>
      </c>
      <c r="BB16" s="59"/>
      <c r="BC16" s="306" t="str">
        <f t="shared" si="57"/>
        <v/>
      </c>
      <c r="BD16" s="58">
        <f t="shared" si="6"/>
        <v>0</v>
      </c>
      <c r="BE16" s="58" t="str">
        <f t="shared" si="7"/>
        <v/>
      </c>
      <c r="BF16" s="58" t="str">
        <f t="shared" si="8"/>
        <v/>
      </c>
      <c r="BG16" s="175" t="str">
        <f t="shared" si="9"/>
        <v/>
      </c>
      <c r="BH16" s="59"/>
      <c r="BI16" s="306" t="str">
        <f t="shared" si="57"/>
        <v/>
      </c>
      <c r="BJ16" s="58">
        <f t="shared" si="11"/>
        <v>0</v>
      </c>
      <c r="BK16" s="58" t="str">
        <f t="shared" si="12"/>
        <v/>
      </c>
      <c r="BL16" s="58" t="str">
        <f t="shared" si="13"/>
        <v/>
      </c>
      <c r="BM16" s="175" t="str">
        <f t="shared" si="14"/>
        <v/>
      </c>
      <c r="BN16" s="59"/>
      <c r="BO16" s="306" t="str">
        <f t="shared" si="57"/>
        <v/>
      </c>
      <c r="BP16" s="58">
        <f t="shared" si="16"/>
        <v>0</v>
      </c>
      <c r="BQ16" s="58" t="str">
        <f t="shared" si="17"/>
        <v/>
      </c>
      <c r="BR16" s="58" t="str">
        <f t="shared" si="18"/>
        <v/>
      </c>
      <c r="BS16" s="175" t="str">
        <f t="shared" si="19"/>
        <v/>
      </c>
      <c r="BT16" s="59"/>
      <c r="BU16" s="306" t="str">
        <f t="shared" si="57"/>
        <v/>
      </c>
      <c r="BV16" s="58">
        <f t="shared" si="21"/>
        <v>0</v>
      </c>
      <c r="BW16" s="58" t="str">
        <f t="shared" si="22"/>
        <v/>
      </c>
      <c r="BX16" s="58" t="str">
        <f t="shared" si="23"/>
        <v/>
      </c>
      <c r="BY16" s="175" t="str">
        <f t="shared" si="24"/>
        <v/>
      </c>
      <c r="BZ16" s="59"/>
      <c r="CA16" s="306" t="str">
        <f t="shared" si="57"/>
        <v/>
      </c>
      <c r="CB16" s="58">
        <f t="shared" si="26"/>
        <v>0</v>
      </c>
      <c r="CC16" s="58" t="str">
        <f t="shared" si="27"/>
        <v/>
      </c>
      <c r="CD16" s="58" t="str">
        <f t="shared" si="28"/>
        <v/>
      </c>
      <c r="CE16" s="175" t="str">
        <f t="shared" si="29"/>
        <v/>
      </c>
      <c r="CF16" s="59"/>
      <c r="CG16" s="306" t="str">
        <f t="shared" si="57"/>
        <v/>
      </c>
      <c r="CH16" s="58">
        <f t="shared" si="31"/>
        <v>0</v>
      </c>
      <c r="CI16" s="58" t="str">
        <f t="shared" si="32"/>
        <v/>
      </c>
      <c r="CJ16" s="58" t="str">
        <f t="shared" si="33"/>
        <v/>
      </c>
      <c r="CK16" s="175" t="str">
        <f t="shared" si="34"/>
        <v/>
      </c>
      <c r="CL16" s="59"/>
      <c r="CM16" s="306" t="str">
        <f t="shared" si="57"/>
        <v/>
      </c>
      <c r="CN16" s="58">
        <f t="shared" si="36"/>
        <v>0</v>
      </c>
      <c r="CO16" s="58" t="str">
        <f t="shared" si="37"/>
        <v/>
      </c>
      <c r="CP16" s="58" t="str">
        <f t="shared" si="38"/>
        <v/>
      </c>
      <c r="CQ16" s="175" t="str">
        <f t="shared" si="39"/>
        <v/>
      </c>
      <c r="CR16" s="59"/>
      <c r="CS16" s="306" t="str">
        <f t="shared" si="57"/>
        <v/>
      </c>
      <c r="CT16" s="58">
        <f t="shared" si="41"/>
        <v>0</v>
      </c>
      <c r="CU16" s="58" t="str">
        <f t="shared" si="42"/>
        <v/>
      </c>
      <c r="CV16" s="58" t="str">
        <f t="shared" si="43"/>
        <v/>
      </c>
      <c r="CW16" s="58">
        <f t="shared" ref="CW16:CW28" si="70">SUM(CX16:CY16)</f>
        <v>0</v>
      </c>
      <c r="CX16" s="58" t="str">
        <f t="shared" ref="CX16:CX47" si="71">IFERROR(AY16+BE16+BK16+BQ16+BW16+CC16+CI16+CO16+CU16,"")</f>
        <v/>
      </c>
      <c r="CY16" s="58" t="str">
        <f t="shared" ref="CY16:CY47" si="72">IFERROR(AZ16+BF16+BL16+BR16+BX16+CD16+CJ16+CP16+CV16,"")</f>
        <v/>
      </c>
      <c r="CZ16" s="60" t="str">
        <f t="shared" ref="CZ16:CZ47" si="73">IFERROR(I16-CX16,"")</f>
        <v/>
      </c>
    </row>
    <row r="17" spans="1:104" ht="26.25" customHeight="1">
      <c r="A17" s="46"/>
      <c r="B17" s="47"/>
      <c r="C17" s="47"/>
      <c r="D17" s="43"/>
      <c r="E17" s="48"/>
      <c r="F17" s="49"/>
      <c r="G17" s="49"/>
      <c r="H17" s="50"/>
      <c r="I17" s="51">
        <f t="shared" si="48"/>
        <v>0</v>
      </c>
      <c r="J17" s="52"/>
      <c r="K17" s="51"/>
      <c r="L17" s="169">
        <f t="shared" si="49"/>
        <v>0</v>
      </c>
      <c r="M17" s="169">
        <f t="shared" si="50"/>
        <v>0</v>
      </c>
      <c r="N17" s="183"/>
      <c r="O17" s="53">
        <f t="shared" si="51"/>
        <v>0</v>
      </c>
      <c r="P17" s="181"/>
      <c r="Q17" s="54">
        <f t="shared" si="52"/>
        <v>0</v>
      </c>
      <c r="R17" s="55">
        <f t="shared" si="53"/>
        <v>0</v>
      </c>
      <c r="S17" s="56"/>
      <c r="T17" s="56"/>
      <c r="U17" s="368"/>
      <c r="V17" s="368"/>
      <c r="W17" s="368"/>
      <c r="X17" s="368"/>
      <c r="Y17" s="201"/>
      <c r="Z17" s="197">
        <f t="shared" si="54"/>
        <v>0</v>
      </c>
      <c r="AA17" s="209">
        <f t="shared" si="55"/>
        <v>0</v>
      </c>
      <c r="AB17" s="207">
        <f t="shared" si="56"/>
        <v>0</v>
      </c>
      <c r="AC17" s="50"/>
      <c r="AD17" s="50"/>
      <c r="AE17" s="57"/>
      <c r="AF17" s="212"/>
      <c r="AG17" s="213"/>
      <c r="AH17" s="214"/>
      <c r="AI17" s="373"/>
      <c r="AJ17" s="213"/>
      <c r="AK17" s="214"/>
      <c r="AL17" s="213"/>
      <c r="AM17" s="214"/>
      <c r="AN17" s="373"/>
      <c r="AO17" s="213"/>
      <c r="AP17" s="213"/>
      <c r="AQ17" s="214"/>
      <c r="AR17" s="373"/>
      <c r="AS17" s="213"/>
      <c r="AT17" s="215"/>
      <c r="AU17" s="175" t="str">
        <f t="shared" si="66"/>
        <v/>
      </c>
      <c r="AV17" s="59"/>
      <c r="AW17" s="306" t="str">
        <f t="shared" si="65"/>
        <v/>
      </c>
      <c r="AX17" s="58">
        <f t="shared" si="67"/>
        <v>0</v>
      </c>
      <c r="AY17" s="58" t="str">
        <f t="shared" si="68"/>
        <v/>
      </c>
      <c r="AZ17" s="58" t="str">
        <f t="shared" si="69"/>
        <v/>
      </c>
      <c r="BA17" s="175" t="str">
        <f t="shared" si="4"/>
        <v/>
      </c>
      <c r="BB17" s="59"/>
      <c r="BC17" s="306" t="str">
        <f t="shared" si="57"/>
        <v/>
      </c>
      <c r="BD17" s="58">
        <f t="shared" si="6"/>
        <v>0</v>
      </c>
      <c r="BE17" s="58" t="str">
        <f t="shared" si="7"/>
        <v/>
      </c>
      <c r="BF17" s="58" t="str">
        <f t="shared" si="8"/>
        <v/>
      </c>
      <c r="BG17" s="175" t="str">
        <f t="shared" si="9"/>
        <v/>
      </c>
      <c r="BH17" s="59"/>
      <c r="BI17" s="306" t="str">
        <f t="shared" si="57"/>
        <v/>
      </c>
      <c r="BJ17" s="58">
        <f t="shared" si="11"/>
        <v>0</v>
      </c>
      <c r="BK17" s="58" t="str">
        <f t="shared" si="12"/>
        <v/>
      </c>
      <c r="BL17" s="58" t="str">
        <f t="shared" si="13"/>
        <v/>
      </c>
      <c r="BM17" s="175" t="str">
        <f t="shared" si="14"/>
        <v/>
      </c>
      <c r="BN17" s="59"/>
      <c r="BO17" s="306" t="str">
        <f t="shared" si="57"/>
        <v/>
      </c>
      <c r="BP17" s="58">
        <f t="shared" si="16"/>
        <v>0</v>
      </c>
      <c r="BQ17" s="58" t="str">
        <f t="shared" si="17"/>
        <v/>
      </c>
      <c r="BR17" s="58" t="str">
        <f t="shared" si="18"/>
        <v/>
      </c>
      <c r="BS17" s="175" t="str">
        <f t="shared" si="19"/>
        <v/>
      </c>
      <c r="BT17" s="59"/>
      <c r="BU17" s="306" t="str">
        <f t="shared" si="57"/>
        <v/>
      </c>
      <c r="BV17" s="58">
        <f t="shared" si="21"/>
        <v>0</v>
      </c>
      <c r="BW17" s="58" t="str">
        <f t="shared" si="22"/>
        <v/>
      </c>
      <c r="BX17" s="58" t="str">
        <f t="shared" si="23"/>
        <v/>
      </c>
      <c r="BY17" s="175" t="str">
        <f t="shared" si="24"/>
        <v/>
      </c>
      <c r="BZ17" s="59"/>
      <c r="CA17" s="306" t="str">
        <f t="shared" si="57"/>
        <v/>
      </c>
      <c r="CB17" s="58">
        <f t="shared" si="26"/>
        <v>0</v>
      </c>
      <c r="CC17" s="58" t="str">
        <f t="shared" si="27"/>
        <v/>
      </c>
      <c r="CD17" s="58" t="str">
        <f t="shared" si="28"/>
        <v/>
      </c>
      <c r="CE17" s="175" t="str">
        <f t="shared" si="29"/>
        <v/>
      </c>
      <c r="CF17" s="59"/>
      <c r="CG17" s="306" t="str">
        <f t="shared" si="57"/>
        <v/>
      </c>
      <c r="CH17" s="58">
        <f t="shared" si="31"/>
        <v>0</v>
      </c>
      <c r="CI17" s="58" t="str">
        <f t="shared" si="32"/>
        <v/>
      </c>
      <c r="CJ17" s="58" t="str">
        <f t="shared" si="33"/>
        <v/>
      </c>
      <c r="CK17" s="175" t="str">
        <f t="shared" si="34"/>
        <v/>
      </c>
      <c r="CL17" s="59"/>
      <c r="CM17" s="306" t="str">
        <f t="shared" si="57"/>
        <v/>
      </c>
      <c r="CN17" s="58">
        <f t="shared" si="36"/>
        <v>0</v>
      </c>
      <c r="CO17" s="58" t="str">
        <f t="shared" si="37"/>
        <v/>
      </c>
      <c r="CP17" s="58" t="str">
        <f t="shared" si="38"/>
        <v/>
      </c>
      <c r="CQ17" s="175" t="str">
        <f t="shared" si="39"/>
        <v/>
      </c>
      <c r="CR17" s="59"/>
      <c r="CS17" s="306" t="str">
        <f t="shared" si="57"/>
        <v/>
      </c>
      <c r="CT17" s="58">
        <f t="shared" si="41"/>
        <v>0</v>
      </c>
      <c r="CU17" s="58" t="str">
        <f t="shared" si="42"/>
        <v/>
      </c>
      <c r="CV17" s="58" t="str">
        <f t="shared" si="43"/>
        <v/>
      </c>
      <c r="CW17" s="58">
        <f t="shared" si="70"/>
        <v>0</v>
      </c>
      <c r="CX17" s="58" t="str">
        <f t="shared" si="71"/>
        <v/>
      </c>
      <c r="CY17" s="58" t="str">
        <f t="shared" si="72"/>
        <v/>
      </c>
      <c r="CZ17" s="60" t="str">
        <f t="shared" si="73"/>
        <v/>
      </c>
    </row>
    <row r="18" spans="1:104" ht="26.25" customHeight="1">
      <c r="A18" s="46"/>
      <c r="B18" s="47"/>
      <c r="C18" s="47"/>
      <c r="D18" s="43"/>
      <c r="E18" s="48"/>
      <c r="F18" s="49"/>
      <c r="G18" s="49"/>
      <c r="H18" s="50"/>
      <c r="I18" s="51">
        <f t="shared" si="48"/>
        <v>0</v>
      </c>
      <c r="J18" s="52"/>
      <c r="K18" s="51"/>
      <c r="L18" s="169">
        <f t="shared" si="49"/>
        <v>0</v>
      </c>
      <c r="M18" s="169">
        <f t="shared" si="50"/>
        <v>0</v>
      </c>
      <c r="N18" s="183"/>
      <c r="O18" s="53">
        <f t="shared" si="51"/>
        <v>0</v>
      </c>
      <c r="P18" s="181"/>
      <c r="Q18" s="54">
        <f t="shared" si="52"/>
        <v>0</v>
      </c>
      <c r="R18" s="55">
        <f t="shared" si="53"/>
        <v>0</v>
      </c>
      <c r="S18" s="56"/>
      <c r="T18" s="56"/>
      <c r="U18" s="368"/>
      <c r="V18" s="368"/>
      <c r="W18" s="368"/>
      <c r="X18" s="368"/>
      <c r="Y18" s="201"/>
      <c r="Z18" s="197">
        <f t="shared" si="54"/>
        <v>0</v>
      </c>
      <c r="AA18" s="209">
        <f t="shared" si="55"/>
        <v>0</v>
      </c>
      <c r="AB18" s="207">
        <f t="shared" si="56"/>
        <v>0</v>
      </c>
      <c r="AC18" s="50"/>
      <c r="AD18" s="50"/>
      <c r="AE18" s="57"/>
      <c r="AF18" s="212"/>
      <c r="AG18" s="213"/>
      <c r="AH18" s="214"/>
      <c r="AI18" s="373"/>
      <c r="AJ18" s="213"/>
      <c r="AK18" s="214"/>
      <c r="AL18" s="213"/>
      <c r="AM18" s="214"/>
      <c r="AN18" s="373"/>
      <c r="AO18" s="213"/>
      <c r="AP18" s="213"/>
      <c r="AQ18" s="214"/>
      <c r="AR18" s="373"/>
      <c r="AS18" s="213"/>
      <c r="AT18" s="215"/>
      <c r="AU18" s="175" t="str">
        <f t="shared" si="66"/>
        <v/>
      </c>
      <c r="AV18" s="59"/>
      <c r="AW18" s="306" t="str">
        <f t="shared" si="65"/>
        <v/>
      </c>
      <c r="AX18" s="58">
        <f t="shared" si="67"/>
        <v>0</v>
      </c>
      <c r="AY18" s="58" t="str">
        <f t="shared" si="68"/>
        <v/>
      </c>
      <c r="AZ18" s="58" t="str">
        <f t="shared" si="69"/>
        <v/>
      </c>
      <c r="BA18" s="175" t="str">
        <f t="shared" si="4"/>
        <v/>
      </c>
      <c r="BB18" s="59"/>
      <c r="BC18" s="306" t="str">
        <f t="shared" si="57"/>
        <v/>
      </c>
      <c r="BD18" s="58">
        <f t="shared" si="6"/>
        <v>0</v>
      </c>
      <c r="BE18" s="58" t="str">
        <f t="shared" si="7"/>
        <v/>
      </c>
      <c r="BF18" s="58" t="str">
        <f t="shared" si="8"/>
        <v/>
      </c>
      <c r="BG18" s="175" t="str">
        <f t="shared" si="9"/>
        <v/>
      </c>
      <c r="BH18" s="59"/>
      <c r="BI18" s="306" t="str">
        <f t="shared" si="57"/>
        <v/>
      </c>
      <c r="BJ18" s="58">
        <f t="shared" si="11"/>
        <v>0</v>
      </c>
      <c r="BK18" s="58" t="str">
        <f t="shared" si="12"/>
        <v/>
      </c>
      <c r="BL18" s="58" t="str">
        <f t="shared" si="13"/>
        <v/>
      </c>
      <c r="BM18" s="175" t="str">
        <f t="shared" si="14"/>
        <v/>
      </c>
      <c r="BN18" s="59"/>
      <c r="BO18" s="306" t="str">
        <f t="shared" si="57"/>
        <v/>
      </c>
      <c r="BP18" s="58">
        <f t="shared" si="16"/>
        <v>0</v>
      </c>
      <c r="BQ18" s="58" t="str">
        <f t="shared" si="17"/>
        <v/>
      </c>
      <c r="BR18" s="58" t="str">
        <f t="shared" si="18"/>
        <v/>
      </c>
      <c r="BS18" s="175" t="str">
        <f t="shared" si="19"/>
        <v/>
      </c>
      <c r="BT18" s="59"/>
      <c r="BU18" s="306" t="str">
        <f t="shared" si="57"/>
        <v/>
      </c>
      <c r="BV18" s="58">
        <f t="shared" si="21"/>
        <v>0</v>
      </c>
      <c r="BW18" s="58" t="str">
        <f t="shared" si="22"/>
        <v/>
      </c>
      <c r="BX18" s="58" t="str">
        <f t="shared" si="23"/>
        <v/>
      </c>
      <c r="BY18" s="175" t="str">
        <f t="shared" si="24"/>
        <v/>
      </c>
      <c r="BZ18" s="59"/>
      <c r="CA18" s="306" t="str">
        <f t="shared" si="57"/>
        <v/>
      </c>
      <c r="CB18" s="58">
        <f t="shared" si="26"/>
        <v>0</v>
      </c>
      <c r="CC18" s="58" t="str">
        <f t="shared" si="27"/>
        <v/>
      </c>
      <c r="CD18" s="58" t="str">
        <f t="shared" si="28"/>
        <v/>
      </c>
      <c r="CE18" s="175" t="str">
        <f t="shared" si="29"/>
        <v/>
      </c>
      <c r="CF18" s="59"/>
      <c r="CG18" s="306" t="str">
        <f t="shared" si="57"/>
        <v/>
      </c>
      <c r="CH18" s="58">
        <f t="shared" si="31"/>
        <v>0</v>
      </c>
      <c r="CI18" s="58" t="str">
        <f t="shared" si="32"/>
        <v/>
      </c>
      <c r="CJ18" s="58" t="str">
        <f t="shared" si="33"/>
        <v/>
      </c>
      <c r="CK18" s="175" t="str">
        <f t="shared" si="34"/>
        <v/>
      </c>
      <c r="CL18" s="59"/>
      <c r="CM18" s="306" t="str">
        <f t="shared" si="57"/>
        <v/>
      </c>
      <c r="CN18" s="58">
        <f t="shared" si="36"/>
        <v>0</v>
      </c>
      <c r="CO18" s="58" t="str">
        <f t="shared" si="37"/>
        <v/>
      </c>
      <c r="CP18" s="58" t="str">
        <f t="shared" si="38"/>
        <v/>
      </c>
      <c r="CQ18" s="175" t="str">
        <f t="shared" si="39"/>
        <v/>
      </c>
      <c r="CR18" s="59"/>
      <c r="CS18" s="306" t="str">
        <f t="shared" si="57"/>
        <v/>
      </c>
      <c r="CT18" s="58">
        <f t="shared" si="41"/>
        <v>0</v>
      </c>
      <c r="CU18" s="58" t="str">
        <f t="shared" si="42"/>
        <v/>
      </c>
      <c r="CV18" s="58" t="str">
        <f t="shared" si="43"/>
        <v/>
      </c>
      <c r="CW18" s="58">
        <f t="shared" si="70"/>
        <v>0</v>
      </c>
      <c r="CX18" s="58" t="str">
        <f t="shared" si="71"/>
        <v/>
      </c>
      <c r="CY18" s="58" t="str">
        <f t="shared" si="72"/>
        <v/>
      </c>
      <c r="CZ18" s="60" t="str">
        <f t="shared" si="73"/>
        <v/>
      </c>
    </row>
    <row r="19" spans="1:104" ht="26.25" customHeight="1">
      <c r="A19" s="64"/>
      <c r="B19" s="47"/>
      <c r="C19" s="47"/>
      <c r="D19" s="43"/>
      <c r="E19" s="48"/>
      <c r="F19" s="49"/>
      <c r="G19" s="49"/>
      <c r="H19" s="50"/>
      <c r="I19" s="65">
        <f t="shared" si="48"/>
        <v>0</v>
      </c>
      <c r="J19" s="52"/>
      <c r="K19" s="65"/>
      <c r="L19" s="169">
        <f t="shared" si="49"/>
        <v>0</v>
      </c>
      <c r="M19" s="169">
        <f t="shared" si="50"/>
        <v>0</v>
      </c>
      <c r="N19" s="184"/>
      <c r="O19" s="66">
        <f t="shared" si="51"/>
        <v>0</v>
      </c>
      <c r="P19" s="185"/>
      <c r="Q19" s="67">
        <f t="shared" si="52"/>
        <v>0</v>
      </c>
      <c r="R19" s="68">
        <f t="shared" si="53"/>
        <v>0</v>
      </c>
      <c r="S19" s="69"/>
      <c r="T19" s="69"/>
      <c r="U19" s="369"/>
      <c r="V19" s="369"/>
      <c r="W19" s="369"/>
      <c r="X19" s="369"/>
      <c r="Y19" s="202"/>
      <c r="Z19" s="197">
        <f t="shared" si="54"/>
        <v>0</v>
      </c>
      <c r="AA19" s="209">
        <f t="shared" si="55"/>
        <v>0</v>
      </c>
      <c r="AB19" s="207">
        <f t="shared" si="56"/>
        <v>0</v>
      </c>
      <c r="AC19" s="70"/>
      <c r="AD19" s="70"/>
      <c r="AE19" s="171"/>
      <c r="AF19" s="212"/>
      <c r="AG19" s="213"/>
      <c r="AH19" s="214"/>
      <c r="AI19" s="373"/>
      <c r="AJ19" s="213"/>
      <c r="AK19" s="214"/>
      <c r="AL19" s="213"/>
      <c r="AM19" s="214"/>
      <c r="AN19" s="373"/>
      <c r="AO19" s="213"/>
      <c r="AP19" s="213"/>
      <c r="AQ19" s="214"/>
      <c r="AR19" s="373"/>
      <c r="AS19" s="213"/>
      <c r="AT19" s="215"/>
      <c r="AU19" s="175" t="str">
        <f t="shared" si="66"/>
        <v/>
      </c>
      <c r="AV19" s="59"/>
      <c r="AW19" s="306" t="str">
        <f t="shared" si="65"/>
        <v/>
      </c>
      <c r="AX19" s="58">
        <f t="shared" si="67"/>
        <v>0</v>
      </c>
      <c r="AY19" s="58" t="str">
        <f t="shared" si="68"/>
        <v/>
      </c>
      <c r="AZ19" s="58" t="str">
        <f t="shared" si="69"/>
        <v/>
      </c>
      <c r="BA19" s="175" t="str">
        <f t="shared" si="4"/>
        <v/>
      </c>
      <c r="BB19" s="59"/>
      <c r="BC19" s="306" t="str">
        <f t="shared" si="57"/>
        <v/>
      </c>
      <c r="BD19" s="58">
        <f t="shared" si="6"/>
        <v>0</v>
      </c>
      <c r="BE19" s="58" t="str">
        <f t="shared" si="7"/>
        <v/>
      </c>
      <c r="BF19" s="58" t="str">
        <f t="shared" si="8"/>
        <v/>
      </c>
      <c r="BG19" s="175" t="str">
        <f t="shared" si="9"/>
        <v/>
      </c>
      <c r="BH19" s="59"/>
      <c r="BI19" s="306" t="str">
        <f t="shared" si="57"/>
        <v/>
      </c>
      <c r="BJ19" s="58">
        <f t="shared" si="11"/>
        <v>0</v>
      </c>
      <c r="BK19" s="58" t="str">
        <f t="shared" si="12"/>
        <v/>
      </c>
      <c r="BL19" s="58" t="str">
        <f t="shared" si="13"/>
        <v/>
      </c>
      <c r="BM19" s="175" t="str">
        <f t="shared" si="14"/>
        <v/>
      </c>
      <c r="BN19" s="59"/>
      <c r="BO19" s="306" t="str">
        <f t="shared" si="57"/>
        <v/>
      </c>
      <c r="BP19" s="58">
        <f t="shared" si="16"/>
        <v>0</v>
      </c>
      <c r="BQ19" s="58" t="str">
        <f t="shared" si="17"/>
        <v/>
      </c>
      <c r="BR19" s="58" t="str">
        <f t="shared" si="18"/>
        <v/>
      </c>
      <c r="BS19" s="175" t="str">
        <f t="shared" si="19"/>
        <v/>
      </c>
      <c r="BT19" s="59"/>
      <c r="BU19" s="306" t="str">
        <f t="shared" si="57"/>
        <v/>
      </c>
      <c r="BV19" s="58">
        <f t="shared" si="21"/>
        <v>0</v>
      </c>
      <c r="BW19" s="58" t="str">
        <f t="shared" si="22"/>
        <v/>
      </c>
      <c r="BX19" s="58" t="str">
        <f t="shared" si="23"/>
        <v/>
      </c>
      <c r="BY19" s="175" t="str">
        <f t="shared" si="24"/>
        <v/>
      </c>
      <c r="BZ19" s="59"/>
      <c r="CA19" s="306" t="str">
        <f t="shared" si="57"/>
        <v/>
      </c>
      <c r="CB19" s="58">
        <f t="shared" si="26"/>
        <v>0</v>
      </c>
      <c r="CC19" s="58" t="str">
        <f t="shared" si="27"/>
        <v/>
      </c>
      <c r="CD19" s="58" t="str">
        <f t="shared" si="28"/>
        <v/>
      </c>
      <c r="CE19" s="175" t="str">
        <f t="shared" si="29"/>
        <v/>
      </c>
      <c r="CF19" s="59"/>
      <c r="CG19" s="306" t="str">
        <f t="shared" si="57"/>
        <v/>
      </c>
      <c r="CH19" s="58">
        <f t="shared" si="31"/>
        <v>0</v>
      </c>
      <c r="CI19" s="58" t="str">
        <f t="shared" si="32"/>
        <v/>
      </c>
      <c r="CJ19" s="58" t="str">
        <f t="shared" si="33"/>
        <v/>
      </c>
      <c r="CK19" s="175" t="str">
        <f t="shared" si="34"/>
        <v/>
      </c>
      <c r="CL19" s="59"/>
      <c r="CM19" s="306" t="str">
        <f t="shared" si="57"/>
        <v/>
      </c>
      <c r="CN19" s="58">
        <f t="shared" si="36"/>
        <v>0</v>
      </c>
      <c r="CO19" s="58" t="str">
        <f t="shared" si="37"/>
        <v/>
      </c>
      <c r="CP19" s="58" t="str">
        <f t="shared" si="38"/>
        <v/>
      </c>
      <c r="CQ19" s="175" t="str">
        <f t="shared" si="39"/>
        <v/>
      </c>
      <c r="CR19" s="59"/>
      <c r="CS19" s="306" t="str">
        <f t="shared" si="57"/>
        <v/>
      </c>
      <c r="CT19" s="58">
        <f t="shared" si="41"/>
        <v>0</v>
      </c>
      <c r="CU19" s="58" t="str">
        <f t="shared" si="42"/>
        <v/>
      </c>
      <c r="CV19" s="58" t="str">
        <f t="shared" si="43"/>
        <v/>
      </c>
      <c r="CW19" s="58">
        <f t="shared" si="70"/>
        <v>0</v>
      </c>
      <c r="CX19" s="58" t="str">
        <f t="shared" si="71"/>
        <v/>
      </c>
      <c r="CY19" s="58" t="str">
        <f t="shared" si="72"/>
        <v/>
      </c>
      <c r="CZ19" s="60" t="str">
        <f t="shared" si="73"/>
        <v/>
      </c>
    </row>
    <row r="20" spans="1:104" ht="26.25" customHeight="1">
      <c r="A20" s="71"/>
      <c r="B20" s="47"/>
      <c r="C20" s="47"/>
      <c r="D20" s="43"/>
      <c r="E20" s="48"/>
      <c r="F20" s="49"/>
      <c r="G20" s="49"/>
      <c r="H20" s="50"/>
      <c r="I20" s="51">
        <f>ROUNDDOWN($G20*$H20*1/2,-2)</f>
        <v>0</v>
      </c>
      <c r="J20" s="52"/>
      <c r="K20" s="51"/>
      <c r="L20" s="169">
        <f t="shared" si="49"/>
        <v>0</v>
      </c>
      <c r="M20" s="169">
        <f t="shared" si="50"/>
        <v>0</v>
      </c>
      <c r="N20" s="183"/>
      <c r="O20" s="53">
        <f t="shared" si="51"/>
        <v>0</v>
      </c>
      <c r="P20" s="181"/>
      <c r="Q20" s="54">
        <f t="shared" si="52"/>
        <v>0</v>
      </c>
      <c r="R20" s="55">
        <f t="shared" si="53"/>
        <v>0</v>
      </c>
      <c r="S20" s="56"/>
      <c r="T20" s="56"/>
      <c r="U20" s="368"/>
      <c r="V20" s="368"/>
      <c r="W20" s="368"/>
      <c r="X20" s="368"/>
      <c r="Y20" s="200"/>
      <c r="Z20" s="197">
        <f t="shared" si="54"/>
        <v>0</v>
      </c>
      <c r="AA20" s="209">
        <f t="shared" si="55"/>
        <v>0</v>
      </c>
      <c r="AB20" s="207">
        <f t="shared" si="56"/>
        <v>0</v>
      </c>
      <c r="AC20" s="50"/>
      <c r="AD20" s="50"/>
      <c r="AE20" s="57"/>
      <c r="AF20" s="212"/>
      <c r="AG20" s="213"/>
      <c r="AH20" s="214"/>
      <c r="AI20" s="373"/>
      <c r="AJ20" s="213"/>
      <c r="AK20" s="214"/>
      <c r="AL20" s="213"/>
      <c r="AM20" s="214"/>
      <c r="AN20" s="373"/>
      <c r="AO20" s="213"/>
      <c r="AP20" s="213"/>
      <c r="AQ20" s="214"/>
      <c r="AR20" s="373"/>
      <c r="AS20" s="213"/>
      <c r="AT20" s="215"/>
      <c r="AU20" s="175" t="str">
        <f t="shared" si="66"/>
        <v/>
      </c>
      <c r="AV20" s="59"/>
      <c r="AW20" s="306" t="str">
        <f t="shared" si="65"/>
        <v/>
      </c>
      <c r="AX20" s="58">
        <f t="shared" si="67"/>
        <v>0</v>
      </c>
      <c r="AY20" s="58" t="str">
        <f t="shared" si="68"/>
        <v/>
      </c>
      <c r="AZ20" s="58" t="str">
        <f t="shared" si="69"/>
        <v/>
      </c>
      <c r="BA20" s="175" t="str">
        <f t="shared" si="4"/>
        <v/>
      </c>
      <c r="BB20" s="59"/>
      <c r="BC20" s="306" t="str">
        <f t="shared" si="57"/>
        <v/>
      </c>
      <c r="BD20" s="58">
        <f t="shared" si="6"/>
        <v>0</v>
      </c>
      <c r="BE20" s="58" t="str">
        <f t="shared" si="7"/>
        <v/>
      </c>
      <c r="BF20" s="58" t="str">
        <f t="shared" si="8"/>
        <v/>
      </c>
      <c r="BG20" s="175" t="str">
        <f t="shared" si="9"/>
        <v/>
      </c>
      <c r="BH20" s="59"/>
      <c r="BI20" s="306" t="str">
        <f t="shared" si="57"/>
        <v/>
      </c>
      <c r="BJ20" s="58">
        <f t="shared" si="11"/>
        <v>0</v>
      </c>
      <c r="BK20" s="58" t="str">
        <f t="shared" si="12"/>
        <v/>
      </c>
      <c r="BL20" s="58" t="str">
        <f t="shared" si="13"/>
        <v/>
      </c>
      <c r="BM20" s="175" t="str">
        <f t="shared" si="14"/>
        <v/>
      </c>
      <c r="BN20" s="59"/>
      <c r="BO20" s="306" t="str">
        <f t="shared" si="57"/>
        <v/>
      </c>
      <c r="BP20" s="58">
        <f t="shared" si="16"/>
        <v>0</v>
      </c>
      <c r="BQ20" s="58" t="str">
        <f t="shared" si="17"/>
        <v/>
      </c>
      <c r="BR20" s="58" t="str">
        <f t="shared" si="18"/>
        <v/>
      </c>
      <c r="BS20" s="175" t="str">
        <f t="shared" si="19"/>
        <v/>
      </c>
      <c r="BT20" s="59"/>
      <c r="BU20" s="306" t="str">
        <f t="shared" si="57"/>
        <v/>
      </c>
      <c r="BV20" s="58">
        <f t="shared" si="21"/>
        <v>0</v>
      </c>
      <c r="BW20" s="58" t="str">
        <f t="shared" si="22"/>
        <v/>
      </c>
      <c r="BX20" s="58" t="str">
        <f t="shared" si="23"/>
        <v/>
      </c>
      <c r="BY20" s="175" t="str">
        <f t="shared" si="24"/>
        <v/>
      </c>
      <c r="BZ20" s="59"/>
      <c r="CA20" s="306" t="str">
        <f t="shared" si="57"/>
        <v/>
      </c>
      <c r="CB20" s="58">
        <f t="shared" si="26"/>
        <v>0</v>
      </c>
      <c r="CC20" s="58" t="str">
        <f t="shared" si="27"/>
        <v/>
      </c>
      <c r="CD20" s="58" t="str">
        <f t="shared" si="28"/>
        <v/>
      </c>
      <c r="CE20" s="175" t="str">
        <f t="shared" si="29"/>
        <v/>
      </c>
      <c r="CF20" s="59"/>
      <c r="CG20" s="306" t="str">
        <f t="shared" si="57"/>
        <v/>
      </c>
      <c r="CH20" s="58">
        <f t="shared" si="31"/>
        <v>0</v>
      </c>
      <c r="CI20" s="58" t="str">
        <f t="shared" si="32"/>
        <v/>
      </c>
      <c r="CJ20" s="58" t="str">
        <f t="shared" si="33"/>
        <v/>
      </c>
      <c r="CK20" s="175" t="str">
        <f t="shared" si="34"/>
        <v/>
      </c>
      <c r="CL20" s="59"/>
      <c r="CM20" s="306" t="str">
        <f t="shared" si="57"/>
        <v/>
      </c>
      <c r="CN20" s="58">
        <f t="shared" si="36"/>
        <v>0</v>
      </c>
      <c r="CO20" s="58" t="str">
        <f t="shared" si="37"/>
        <v/>
      </c>
      <c r="CP20" s="58" t="str">
        <f t="shared" si="38"/>
        <v/>
      </c>
      <c r="CQ20" s="175" t="str">
        <f t="shared" si="39"/>
        <v/>
      </c>
      <c r="CR20" s="59"/>
      <c r="CS20" s="306" t="str">
        <f t="shared" si="57"/>
        <v/>
      </c>
      <c r="CT20" s="58">
        <f t="shared" si="41"/>
        <v>0</v>
      </c>
      <c r="CU20" s="58" t="str">
        <f t="shared" si="42"/>
        <v/>
      </c>
      <c r="CV20" s="58" t="str">
        <f t="shared" si="43"/>
        <v/>
      </c>
      <c r="CW20" s="58">
        <f t="shared" si="70"/>
        <v>0</v>
      </c>
      <c r="CX20" s="58" t="str">
        <f t="shared" si="71"/>
        <v/>
      </c>
      <c r="CY20" s="58" t="str">
        <f t="shared" si="72"/>
        <v/>
      </c>
      <c r="CZ20" s="60" t="str">
        <f t="shared" si="73"/>
        <v/>
      </c>
    </row>
    <row r="21" spans="1:104" ht="26.25" customHeight="1">
      <c r="A21" s="71"/>
      <c r="B21" s="47"/>
      <c r="C21" s="47"/>
      <c r="D21" s="43"/>
      <c r="E21" s="48"/>
      <c r="F21" s="49"/>
      <c r="G21" s="49"/>
      <c r="H21" s="50"/>
      <c r="I21" s="51">
        <f t="shared" ref="I21:I47" si="74">ROUNDDOWN($G21*$H21*1/2,-2)</f>
        <v>0</v>
      </c>
      <c r="J21" s="52"/>
      <c r="K21" s="51"/>
      <c r="L21" s="169">
        <f t="shared" si="49"/>
        <v>0</v>
      </c>
      <c r="M21" s="169">
        <f t="shared" si="50"/>
        <v>0</v>
      </c>
      <c r="N21" s="186"/>
      <c r="O21" s="53">
        <f t="shared" si="51"/>
        <v>0</v>
      </c>
      <c r="P21" s="181"/>
      <c r="Q21" s="54">
        <f t="shared" si="52"/>
        <v>0</v>
      </c>
      <c r="R21" s="55">
        <f t="shared" si="53"/>
        <v>0</v>
      </c>
      <c r="S21" s="72"/>
      <c r="T21" s="72"/>
      <c r="U21" s="370"/>
      <c r="V21" s="370"/>
      <c r="W21" s="370"/>
      <c r="X21" s="370"/>
      <c r="Y21" s="203"/>
      <c r="Z21" s="197">
        <f t="shared" si="54"/>
        <v>0</v>
      </c>
      <c r="AA21" s="209">
        <f t="shared" si="55"/>
        <v>0</v>
      </c>
      <c r="AB21" s="207">
        <f t="shared" si="56"/>
        <v>0</v>
      </c>
      <c r="AC21" s="73"/>
      <c r="AD21" s="73"/>
      <c r="AE21" s="172"/>
      <c r="AF21" s="212"/>
      <c r="AG21" s="213"/>
      <c r="AH21" s="214"/>
      <c r="AI21" s="373"/>
      <c r="AJ21" s="213"/>
      <c r="AK21" s="214"/>
      <c r="AL21" s="213"/>
      <c r="AM21" s="214"/>
      <c r="AN21" s="373"/>
      <c r="AO21" s="213"/>
      <c r="AP21" s="213"/>
      <c r="AQ21" s="214"/>
      <c r="AR21" s="373"/>
      <c r="AS21" s="213"/>
      <c r="AT21" s="215"/>
      <c r="AU21" s="175" t="str">
        <f t="shared" si="66"/>
        <v/>
      </c>
      <c r="AV21" s="59"/>
      <c r="AW21" s="306" t="str">
        <f t="shared" si="65"/>
        <v/>
      </c>
      <c r="AX21" s="58">
        <f t="shared" si="67"/>
        <v>0</v>
      </c>
      <c r="AY21" s="58" t="str">
        <f t="shared" si="68"/>
        <v/>
      </c>
      <c r="AZ21" s="58" t="str">
        <f t="shared" si="69"/>
        <v/>
      </c>
      <c r="BA21" s="175" t="str">
        <f t="shared" si="4"/>
        <v/>
      </c>
      <c r="BB21" s="59"/>
      <c r="BC21" s="306" t="str">
        <f t="shared" si="57"/>
        <v/>
      </c>
      <c r="BD21" s="58">
        <f t="shared" si="6"/>
        <v>0</v>
      </c>
      <c r="BE21" s="58" t="str">
        <f t="shared" si="7"/>
        <v/>
      </c>
      <c r="BF21" s="58" t="str">
        <f t="shared" si="8"/>
        <v/>
      </c>
      <c r="BG21" s="175" t="str">
        <f t="shared" si="9"/>
        <v/>
      </c>
      <c r="BH21" s="59"/>
      <c r="BI21" s="306" t="str">
        <f t="shared" si="57"/>
        <v/>
      </c>
      <c r="BJ21" s="58">
        <f t="shared" si="11"/>
        <v>0</v>
      </c>
      <c r="BK21" s="58" t="str">
        <f t="shared" si="12"/>
        <v/>
      </c>
      <c r="BL21" s="58" t="str">
        <f t="shared" si="13"/>
        <v/>
      </c>
      <c r="BM21" s="175" t="str">
        <f t="shared" si="14"/>
        <v/>
      </c>
      <c r="BN21" s="59"/>
      <c r="BO21" s="306" t="str">
        <f t="shared" si="57"/>
        <v/>
      </c>
      <c r="BP21" s="58">
        <f t="shared" si="16"/>
        <v>0</v>
      </c>
      <c r="BQ21" s="58" t="str">
        <f t="shared" si="17"/>
        <v/>
      </c>
      <c r="BR21" s="58" t="str">
        <f t="shared" si="18"/>
        <v/>
      </c>
      <c r="BS21" s="175" t="str">
        <f t="shared" si="19"/>
        <v/>
      </c>
      <c r="BT21" s="59"/>
      <c r="BU21" s="306" t="str">
        <f t="shared" si="57"/>
        <v/>
      </c>
      <c r="BV21" s="58">
        <f t="shared" si="21"/>
        <v>0</v>
      </c>
      <c r="BW21" s="58" t="str">
        <f t="shared" si="22"/>
        <v/>
      </c>
      <c r="BX21" s="58" t="str">
        <f t="shared" si="23"/>
        <v/>
      </c>
      <c r="BY21" s="175" t="str">
        <f t="shared" si="24"/>
        <v/>
      </c>
      <c r="BZ21" s="59"/>
      <c r="CA21" s="306" t="str">
        <f t="shared" si="57"/>
        <v/>
      </c>
      <c r="CB21" s="58">
        <f t="shared" si="26"/>
        <v>0</v>
      </c>
      <c r="CC21" s="58" t="str">
        <f t="shared" si="27"/>
        <v/>
      </c>
      <c r="CD21" s="58" t="str">
        <f t="shared" si="28"/>
        <v/>
      </c>
      <c r="CE21" s="175" t="str">
        <f t="shared" si="29"/>
        <v/>
      </c>
      <c r="CF21" s="59"/>
      <c r="CG21" s="306" t="str">
        <f t="shared" si="57"/>
        <v/>
      </c>
      <c r="CH21" s="58">
        <f t="shared" si="31"/>
        <v>0</v>
      </c>
      <c r="CI21" s="58" t="str">
        <f t="shared" si="32"/>
        <v/>
      </c>
      <c r="CJ21" s="58" t="str">
        <f t="shared" si="33"/>
        <v/>
      </c>
      <c r="CK21" s="175" t="str">
        <f t="shared" si="34"/>
        <v/>
      </c>
      <c r="CL21" s="59"/>
      <c r="CM21" s="306" t="str">
        <f t="shared" si="57"/>
        <v/>
      </c>
      <c r="CN21" s="58">
        <f t="shared" si="36"/>
        <v>0</v>
      </c>
      <c r="CO21" s="58" t="str">
        <f t="shared" si="37"/>
        <v/>
      </c>
      <c r="CP21" s="58" t="str">
        <f t="shared" si="38"/>
        <v/>
      </c>
      <c r="CQ21" s="175" t="str">
        <f t="shared" si="39"/>
        <v/>
      </c>
      <c r="CR21" s="59"/>
      <c r="CS21" s="306" t="str">
        <f t="shared" si="57"/>
        <v/>
      </c>
      <c r="CT21" s="58">
        <f t="shared" si="41"/>
        <v>0</v>
      </c>
      <c r="CU21" s="58" t="str">
        <f t="shared" si="42"/>
        <v/>
      </c>
      <c r="CV21" s="58" t="str">
        <f t="shared" si="43"/>
        <v/>
      </c>
      <c r="CW21" s="58">
        <f t="shared" si="70"/>
        <v>0</v>
      </c>
      <c r="CX21" s="58" t="str">
        <f t="shared" si="71"/>
        <v/>
      </c>
      <c r="CY21" s="58" t="str">
        <f t="shared" si="72"/>
        <v/>
      </c>
      <c r="CZ21" s="60" t="str">
        <f t="shared" si="73"/>
        <v/>
      </c>
    </row>
    <row r="22" spans="1:104" ht="26.25" customHeight="1">
      <c r="A22" s="71"/>
      <c r="B22" s="47"/>
      <c r="C22" s="47"/>
      <c r="D22" s="43"/>
      <c r="E22" s="48"/>
      <c r="F22" s="49"/>
      <c r="G22" s="49"/>
      <c r="H22" s="50"/>
      <c r="I22" s="51">
        <f t="shared" si="74"/>
        <v>0</v>
      </c>
      <c r="J22" s="52"/>
      <c r="K22" s="51"/>
      <c r="L22" s="169">
        <f t="shared" si="49"/>
        <v>0</v>
      </c>
      <c r="M22" s="169">
        <f t="shared" si="50"/>
        <v>0</v>
      </c>
      <c r="N22" s="186"/>
      <c r="O22" s="53">
        <f t="shared" si="51"/>
        <v>0</v>
      </c>
      <c r="P22" s="181"/>
      <c r="Q22" s="54">
        <f t="shared" si="52"/>
        <v>0</v>
      </c>
      <c r="R22" s="55">
        <f t="shared" si="53"/>
        <v>0</v>
      </c>
      <c r="S22" s="72"/>
      <c r="T22" s="72"/>
      <c r="U22" s="370"/>
      <c r="V22" s="370"/>
      <c r="W22" s="370"/>
      <c r="X22" s="370"/>
      <c r="Y22" s="203"/>
      <c r="Z22" s="197">
        <f t="shared" si="54"/>
        <v>0</v>
      </c>
      <c r="AA22" s="209">
        <f t="shared" si="55"/>
        <v>0</v>
      </c>
      <c r="AB22" s="207">
        <f t="shared" si="56"/>
        <v>0</v>
      </c>
      <c r="AC22" s="73"/>
      <c r="AD22" s="73"/>
      <c r="AE22" s="172"/>
      <c r="AF22" s="212"/>
      <c r="AG22" s="213"/>
      <c r="AH22" s="214"/>
      <c r="AI22" s="373"/>
      <c r="AJ22" s="213"/>
      <c r="AK22" s="214"/>
      <c r="AL22" s="213"/>
      <c r="AM22" s="214"/>
      <c r="AN22" s="373"/>
      <c r="AO22" s="213"/>
      <c r="AP22" s="213"/>
      <c r="AQ22" s="214"/>
      <c r="AR22" s="373"/>
      <c r="AS22" s="213"/>
      <c r="AT22" s="215"/>
      <c r="AU22" s="175" t="str">
        <f t="shared" si="66"/>
        <v/>
      </c>
      <c r="AV22" s="59"/>
      <c r="AW22" s="306" t="str">
        <f t="shared" si="65"/>
        <v/>
      </c>
      <c r="AX22" s="58">
        <f t="shared" si="67"/>
        <v>0</v>
      </c>
      <c r="AY22" s="58" t="str">
        <f t="shared" si="68"/>
        <v/>
      </c>
      <c r="AZ22" s="58" t="str">
        <f t="shared" si="69"/>
        <v/>
      </c>
      <c r="BA22" s="175" t="str">
        <f t="shared" si="4"/>
        <v/>
      </c>
      <c r="BB22" s="59"/>
      <c r="BC22" s="306" t="str">
        <f t="shared" si="57"/>
        <v/>
      </c>
      <c r="BD22" s="58">
        <f t="shared" si="6"/>
        <v>0</v>
      </c>
      <c r="BE22" s="58" t="str">
        <f t="shared" si="7"/>
        <v/>
      </c>
      <c r="BF22" s="58" t="str">
        <f t="shared" si="8"/>
        <v/>
      </c>
      <c r="BG22" s="175" t="str">
        <f t="shared" si="9"/>
        <v/>
      </c>
      <c r="BH22" s="59"/>
      <c r="BI22" s="306" t="str">
        <f t="shared" si="57"/>
        <v/>
      </c>
      <c r="BJ22" s="58">
        <f t="shared" si="11"/>
        <v>0</v>
      </c>
      <c r="BK22" s="58" t="str">
        <f t="shared" si="12"/>
        <v/>
      </c>
      <c r="BL22" s="58" t="str">
        <f t="shared" si="13"/>
        <v/>
      </c>
      <c r="BM22" s="175" t="str">
        <f t="shared" si="14"/>
        <v/>
      </c>
      <c r="BN22" s="59"/>
      <c r="BO22" s="306" t="str">
        <f t="shared" si="57"/>
        <v/>
      </c>
      <c r="BP22" s="58">
        <f t="shared" si="16"/>
        <v>0</v>
      </c>
      <c r="BQ22" s="58" t="str">
        <f t="shared" si="17"/>
        <v/>
      </c>
      <c r="BR22" s="58" t="str">
        <f t="shared" si="18"/>
        <v/>
      </c>
      <c r="BS22" s="175" t="str">
        <f t="shared" si="19"/>
        <v/>
      </c>
      <c r="BT22" s="59"/>
      <c r="BU22" s="306" t="str">
        <f t="shared" si="57"/>
        <v/>
      </c>
      <c r="BV22" s="58">
        <f t="shared" si="21"/>
        <v>0</v>
      </c>
      <c r="BW22" s="58" t="str">
        <f t="shared" si="22"/>
        <v/>
      </c>
      <c r="BX22" s="58" t="str">
        <f t="shared" si="23"/>
        <v/>
      </c>
      <c r="BY22" s="175" t="str">
        <f t="shared" si="24"/>
        <v/>
      </c>
      <c r="BZ22" s="59"/>
      <c r="CA22" s="306" t="str">
        <f t="shared" si="57"/>
        <v/>
      </c>
      <c r="CB22" s="58">
        <f t="shared" si="26"/>
        <v>0</v>
      </c>
      <c r="CC22" s="58" t="str">
        <f t="shared" si="27"/>
        <v/>
      </c>
      <c r="CD22" s="58" t="str">
        <f t="shared" si="28"/>
        <v/>
      </c>
      <c r="CE22" s="175" t="str">
        <f t="shared" si="29"/>
        <v/>
      </c>
      <c r="CF22" s="59"/>
      <c r="CG22" s="306" t="str">
        <f t="shared" si="57"/>
        <v/>
      </c>
      <c r="CH22" s="58">
        <f t="shared" si="31"/>
        <v>0</v>
      </c>
      <c r="CI22" s="58" t="str">
        <f t="shared" si="32"/>
        <v/>
      </c>
      <c r="CJ22" s="58" t="str">
        <f t="shared" si="33"/>
        <v/>
      </c>
      <c r="CK22" s="175" t="str">
        <f t="shared" si="34"/>
        <v/>
      </c>
      <c r="CL22" s="59"/>
      <c r="CM22" s="306" t="str">
        <f t="shared" si="57"/>
        <v/>
      </c>
      <c r="CN22" s="58">
        <f t="shared" si="36"/>
        <v>0</v>
      </c>
      <c r="CO22" s="58" t="str">
        <f t="shared" si="37"/>
        <v/>
      </c>
      <c r="CP22" s="58" t="str">
        <f t="shared" si="38"/>
        <v/>
      </c>
      <c r="CQ22" s="175" t="str">
        <f t="shared" si="39"/>
        <v/>
      </c>
      <c r="CR22" s="59"/>
      <c r="CS22" s="306" t="str">
        <f t="shared" si="57"/>
        <v/>
      </c>
      <c r="CT22" s="58">
        <f t="shared" si="41"/>
        <v>0</v>
      </c>
      <c r="CU22" s="58" t="str">
        <f t="shared" si="42"/>
        <v/>
      </c>
      <c r="CV22" s="58" t="str">
        <f t="shared" si="43"/>
        <v/>
      </c>
      <c r="CW22" s="58">
        <f t="shared" si="70"/>
        <v>0</v>
      </c>
      <c r="CX22" s="58" t="str">
        <f t="shared" si="71"/>
        <v/>
      </c>
      <c r="CY22" s="58" t="str">
        <f t="shared" si="72"/>
        <v/>
      </c>
      <c r="CZ22" s="60" t="str">
        <f t="shared" si="73"/>
        <v/>
      </c>
    </row>
    <row r="23" spans="1:104" ht="26.25" customHeight="1">
      <c r="A23" s="71"/>
      <c r="B23" s="47"/>
      <c r="C23" s="47"/>
      <c r="D23" s="43"/>
      <c r="E23" s="48"/>
      <c r="F23" s="49"/>
      <c r="G23" s="49"/>
      <c r="H23" s="50"/>
      <c r="I23" s="51">
        <f t="shared" si="74"/>
        <v>0</v>
      </c>
      <c r="J23" s="52"/>
      <c r="K23" s="51"/>
      <c r="L23" s="169">
        <f t="shared" si="49"/>
        <v>0</v>
      </c>
      <c r="M23" s="169">
        <f t="shared" si="50"/>
        <v>0</v>
      </c>
      <c r="N23" s="186"/>
      <c r="O23" s="53">
        <f t="shared" si="51"/>
        <v>0</v>
      </c>
      <c r="P23" s="181"/>
      <c r="Q23" s="54">
        <f t="shared" si="52"/>
        <v>0</v>
      </c>
      <c r="R23" s="55">
        <f t="shared" si="53"/>
        <v>0</v>
      </c>
      <c r="S23" s="72"/>
      <c r="T23" s="72"/>
      <c r="U23" s="370"/>
      <c r="V23" s="370"/>
      <c r="W23" s="370"/>
      <c r="X23" s="370"/>
      <c r="Y23" s="203"/>
      <c r="Z23" s="197">
        <f t="shared" si="54"/>
        <v>0</v>
      </c>
      <c r="AA23" s="209">
        <f t="shared" si="55"/>
        <v>0</v>
      </c>
      <c r="AB23" s="207">
        <f t="shared" si="56"/>
        <v>0</v>
      </c>
      <c r="AC23" s="73"/>
      <c r="AD23" s="73"/>
      <c r="AE23" s="172"/>
      <c r="AF23" s="212"/>
      <c r="AG23" s="213"/>
      <c r="AH23" s="214"/>
      <c r="AI23" s="373"/>
      <c r="AJ23" s="213"/>
      <c r="AK23" s="214"/>
      <c r="AL23" s="213"/>
      <c r="AM23" s="214"/>
      <c r="AN23" s="373"/>
      <c r="AO23" s="213"/>
      <c r="AP23" s="213"/>
      <c r="AQ23" s="214"/>
      <c r="AR23" s="373"/>
      <c r="AS23" s="213"/>
      <c r="AT23" s="215"/>
      <c r="AU23" s="175" t="str">
        <f t="shared" si="66"/>
        <v/>
      </c>
      <c r="AV23" s="59"/>
      <c r="AW23" s="306" t="str">
        <f t="shared" si="65"/>
        <v/>
      </c>
      <c r="AX23" s="58">
        <f t="shared" si="67"/>
        <v>0</v>
      </c>
      <c r="AY23" s="58" t="str">
        <f t="shared" si="68"/>
        <v/>
      </c>
      <c r="AZ23" s="58" t="str">
        <f t="shared" si="69"/>
        <v/>
      </c>
      <c r="BA23" s="175" t="str">
        <f t="shared" si="4"/>
        <v/>
      </c>
      <c r="BB23" s="59"/>
      <c r="BC23" s="306" t="str">
        <f t="shared" si="57"/>
        <v/>
      </c>
      <c r="BD23" s="58">
        <f t="shared" si="6"/>
        <v>0</v>
      </c>
      <c r="BE23" s="58" t="str">
        <f t="shared" si="7"/>
        <v/>
      </c>
      <c r="BF23" s="58" t="str">
        <f t="shared" si="8"/>
        <v/>
      </c>
      <c r="BG23" s="175" t="str">
        <f t="shared" si="9"/>
        <v/>
      </c>
      <c r="BH23" s="59"/>
      <c r="BI23" s="306" t="str">
        <f t="shared" si="57"/>
        <v/>
      </c>
      <c r="BJ23" s="58">
        <f t="shared" si="11"/>
        <v>0</v>
      </c>
      <c r="BK23" s="58" t="str">
        <f t="shared" si="12"/>
        <v/>
      </c>
      <c r="BL23" s="58" t="str">
        <f t="shared" si="13"/>
        <v/>
      </c>
      <c r="BM23" s="175" t="str">
        <f t="shared" si="14"/>
        <v/>
      </c>
      <c r="BN23" s="59"/>
      <c r="BO23" s="306" t="str">
        <f t="shared" si="57"/>
        <v/>
      </c>
      <c r="BP23" s="58">
        <f t="shared" si="16"/>
        <v>0</v>
      </c>
      <c r="BQ23" s="58" t="str">
        <f t="shared" si="17"/>
        <v/>
      </c>
      <c r="BR23" s="58" t="str">
        <f t="shared" si="18"/>
        <v/>
      </c>
      <c r="BS23" s="175" t="str">
        <f t="shared" si="19"/>
        <v/>
      </c>
      <c r="BT23" s="59"/>
      <c r="BU23" s="306" t="str">
        <f t="shared" si="57"/>
        <v/>
      </c>
      <c r="BV23" s="58">
        <f t="shared" si="21"/>
        <v>0</v>
      </c>
      <c r="BW23" s="58" t="str">
        <f t="shared" si="22"/>
        <v/>
      </c>
      <c r="BX23" s="58" t="str">
        <f t="shared" si="23"/>
        <v/>
      </c>
      <c r="BY23" s="175" t="str">
        <f t="shared" si="24"/>
        <v/>
      </c>
      <c r="BZ23" s="59"/>
      <c r="CA23" s="306" t="str">
        <f t="shared" si="57"/>
        <v/>
      </c>
      <c r="CB23" s="58">
        <f t="shared" si="26"/>
        <v>0</v>
      </c>
      <c r="CC23" s="58" t="str">
        <f t="shared" si="27"/>
        <v/>
      </c>
      <c r="CD23" s="58" t="str">
        <f t="shared" si="28"/>
        <v/>
      </c>
      <c r="CE23" s="175" t="str">
        <f t="shared" si="29"/>
        <v/>
      </c>
      <c r="CF23" s="59"/>
      <c r="CG23" s="306" t="str">
        <f t="shared" si="57"/>
        <v/>
      </c>
      <c r="CH23" s="58">
        <f t="shared" si="31"/>
        <v>0</v>
      </c>
      <c r="CI23" s="58" t="str">
        <f t="shared" si="32"/>
        <v/>
      </c>
      <c r="CJ23" s="58" t="str">
        <f t="shared" si="33"/>
        <v/>
      </c>
      <c r="CK23" s="175" t="str">
        <f t="shared" si="34"/>
        <v/>
      </c>
      <c r="CL23" s="59"/>
      <c r="CM23" s="306" t="str">
        <f t="shared" si="57"/>
        <v/>
      </c>
      <c r="CN23" s="58">
        <f t="shared" si="36"/>
        <v>0</v>
      </c>
      <c r="CO23" s="58" t="str">
        <f t="shared" si="37"/>
        <v/>
      </c>
      <c r="CP23" s="58" t="str">
        <f t="shared" si="38"/>
        <v/>
      </c>
      <c r="CQ23" s="175" t="str">
        <f t="shared" si="39"/>
        <v/>
      </c>
      <c r="CR23" s="59"/>
      <c r="CS23" s="306" t="str">
        <f t="shared" si="57"/>
        <v/>
      </c>
      <c r="CT23" s="58">
        <f t="shared" si="41"/>
        <v>0</v>
      </c>
      <c r="CU23" s="58" t="str">
        <f t="shared" si="42"/>
        <v/>
      </c>
      <c r="CV23" s="58" t="str">
        <f t="shared" si="43"/>
        <v/>
      </c>
      <c r="CW23" s="58">
        <f t="shared" si="70"/>
        <v>0</v>
      </c>
      <c r="CX23" s="58" t="str">
        <f t="shared" si="71"/>
        <v/>
      </c>
      <c r="CY23" s="58" t="str">
        <f t="shared" si="72"/>
        <v/>
      </c>
      <c r="CZ23" s="60" t="str">
        <f t="shared" si="73"/>
        <v/>
      </c>
    </row>
    <row r="24" spans="1:104" ht="26.25" customHeight="1">
      <c r="A24" s="71"/>
      <c r="B24" s="47"/>
      <c r="C24" s="47"/>
      <c r="D24" s="43"/>
      <c r="E24" s="48"/>
      <c r="F24" s="49"/>
      <c r="G24" s="49"/>
      <c r="H24" s="50"/>
      <c r="I24" s="51">
        <f t="shared" si="74"/>
        <v>0</v>
      </c>
      <c r="J24" s="52"/>
      <c r="K24" s="51"/>
      <c r="L24" s="169">
        <f t="shared" si="49"/>
        <v>0</v>
      </c>
      <c r="M24" s="169">
        <f t="shared" si="50"/>
        <v>0</v>
      </c>
      <c r="N24" s="186"/>
      <c r="O24" s="53">
        <f t="shared" si="51"/>
        <v>0</v>
      </c>
      <c r="P24" s="181"/>
      <c r="Q24" s="54">
        <f t="shared" si="52"/>
        <v>0</v>
      </c>
      <c r="R24" s="55">
        <f t="shared" si="53"/>
        <v>0</v>
      </c>
      <c r="S24" s="72"/>
      <c r="T24" s="72"/>
      <c r="U24" s="370"/>
      <c r="V24" s="370"/>
      <c r="W24" s="370"/>
      <c r="X24" s="370"/>
      <c r="Y24" s="203"/>
      <c r="Z24" s="197">
        <f t="shared" si="54"/>
        <v>0</v>
      </c>
      <c r="AA24" s="209">
        <f t="shared" si="55"/>
        <v>0</v>
      </c>
      <c r="AB24" s="207">
        <f t="shared" si="56"/>
        <v>0</v>
      </c>
      <c r="AC24" s="73"/>
      <c r="AD24" s="73"/>
      <c r="AE24" s="172"/>
      <c r="AF24" s="212"/>
      <c r="AG24" s="213"/>
      <c r="AH24" s="214"/>
      <c r="AI24" s="373"/>
      <c r="AJ24" s="213"/>
      <c r="AK24" s="214"/>
      <c r="AL24" s="213"/>
      <c r="AM24" s="214"/>
      <c r="AN24" s="373"/>
      <c r="AO24" s="213"/>
      <c r="AP24" s="213"/>
      <c r="AQ24" s="214"/>
      <c r="AR24" s="373"/>
      <c r="AS24" s="213"/>
      <c r="AT24" s="215"/>
      <c r="AU24" s="175" t="str">
        <f t="shared" si="66"/>
        <v/>
      </c>
      <c r="AV24" s="59"/>
      <c r="AW24" s="306" t="str">
        <f t="shared" si="65"/>
        <v/>
      </c>
      <c r="AX24" s="58">
        <f t="shared" si="67"/>
        <v>0</v>
      </c>
      <c r="AY24" s="58" t="str">
        <f t="shared" si="68"/>
        <v/>
      </c>
      <c r="AZ24" s="58" t="str">
        <f t="shared" si="69"/>
        <v/>
      </c>
      <c r="BA24" s="175" t="str">
        <f t="shared" si="4"/>
        <v/>
      </c>
      <c r="BB24" s="59"/>
      <c r="BC24" s="306" t="str">
        <f t="shared" si="57"/>
        <v/>
      </c>
      <c r="BD24" s="58">
        <f t="shared" si="6"/>
        <v>0</v>
      </c>
      <c r="BE24" s="58" t="str">
        <f t="shared" si="7"/>
        <v/>
      </c>
      <c r="BF24" s="58" t="str">
        <f t="shared" si="8"/>
        <v/>
      </c>
      <c r="BG24" s="175" t="str">
        <f t="shared" si="9"/>
        <v/>
      </c>
      <c r="BH24" s="59"/>
      <c r="BI24" s="306" t="str">
        <f t="shared" si="57"/>
        <v/>
      </c>
      <c r="BJ24" s="58">
        <f t="shared" si="11"/>
        <v>0</v>
      </c>
      <c r="BK24" s="58" t="str">
        <f t="shared" si="12"/>
        <v/>
      </c>
      <c r="BL24" s="58" t="str">
        <f t="shared" si="13"/>
        <v/>
      </c>
      <c r="BM24" s="175" t="str">
        <f t="shared" si="14"/>
        <v/>
      </c>
      <c r="BN24" s="59"/>
      <c r="BO24" s="306" t="str">
        <f t="shared" si="57"/>
        <v/>
      </c>
      <c r="BP24" s="58">
        <f t="shared" si="16"/>
        <v>0</v>
      </c>
      <c r="BQ24" s="58" t="str">
        <f t="shared" si="17"/>
        <v/>
      </c>
      <c r="BR24" s="58" t="str">
        <f t="shared" si="18"/>
        <v/>
      </c>
      <c r="BS24" s="175" t="str">
        <f t="shared" si="19"/>
        <v/>
      </c>
      <c r="BT24" s="59"/>
      <c r="BU24" s="306" t="str">
        <f t="shared" si="57"/>
        <v/>
      </c>
      <c r="BV24" s="58">
        <f t="shared" si="21"/>
        <v>0</v>
      </c>
      <c r="BW24" s="58" t="str">
        <f t="shared" si="22"/>
        <v/>
      </c>
      <c r="BX24" s="58" t="str">
        <f t="shared" si="23"/>
        <v/>
      </c>
      <c r="BY24" s="175" t="str">
        <f t="shared" si="24"/>
        <v/>
      </c>
      <c r="BZ24" s="59"/>
      <c r="CA24" s="306" t="str">
        <f t="shared" si="57"/>
        <v/>
      </c>
      <c r="CB24" s="58">
        <f t="shared" si="26"/>
        <v>0</v>
      </c>
      <c r="CC24" s="58" t="str">
        <f t="shared" si="27"/>
        <v/>
      </c>
      <c r="CD24" s="58" t="str">
        <f t="shared" si="28"/>
        <v/>
      </c>
      <c r="CE24" s="175" t="str">
        <f t="shared" si="29"/>
        <v/>
      </c>
      <c r="CF24" s="59"/>
      <c r="CG24" s="306" t="str">
        <f t="shared" si="57"/>
        <v/>
      </c>
      <c r="CH24" s="58">
        <f t="shared" si="31"/>
        <v>0</v>
      </c>
      <c r="CI24" s="58" t="str">
        <f t="shared" si="32"/>
        <v/>
      </c>
      <c r="CJ24" s="58" t="str">
        <f t="shared" si="33"/>
        <v/>
      </c>
      <c r="CK24" s="175" t="str">
        <f t="shared" si="34"/>
        <v/>
      </c>
      <c r="CL24" s="59"/>
      <c r="CM24" s="306" t="str">
        <f t="shared" si="57"/>
        <v/>
      </c>
      <c r="CN24" s="58">
        <f t="shared" si="36"/>
        <v>0</v>
      </c>
      <c r="CO24" s="58" t="str">
        <f t="shared" si="37"/>
        <v/>
      </c>
      <c r="CP24" s="58" t="str">
        <f t="shared" si="38"/>
        <v/>
      </c>
      <c r="CQ24" s="175" t="str">
        <f t="shared" si="39"/>
        <v/>
      </c>
      <c r="CR24" s="59"/>
      <c r="CS24" s="306" t="str">
        <f t="shared" si="57"/>
        <v/>
      </c>
      <c r="CT24" s="58">
        <f t="shared" si="41"/>
        <v>0</v>
      </c>
      <c r="CU24" s="58" t="str">
        <f t="shared" si="42"/>
        <v/>
      </c>
      <c r="CV24" s="58" t="str">
        <f t="shared" si="43"/>
        <v/>
      </c>
      <c r="CW24" s="58">
        <f t="shared" si="70"/>
        <v>0</v>
      </c>
      <c r="CX24" s="58" t="str">
        <f t="shared" si="71"/>
        <v/>
      </c>
      <c r="CY24" s="58" t="str">
        <f t="shared" si="72"/>
        <v/>
      </c>
      <c r="CZ24" s="60" t="str">
        <f t="shared" si="73"/>
        <v/>
      </c>
    </row>
    <row r="25" spans="1:104" ht="26.25" customHeight="1">
      <c r="A25" s="71"/>
      <c r="B25" s="47"/>
      <c r="C25" s="47"/>
      <c r="D25" s="43"/>
      <c r="E25" s="48"/>
      <c r="F25" s="49"/>
      <c r="G25" s="49"/>
      <c r="H25" s="50"/>
      <c r="I25" s="51">
        <f t="shared" si="74"/>
        <v>0</v>
      </c>
      <c r="J25" s="52"/>
      <c r="K25" s="51"/>
      <c r="L25" s="169">
        <f t="shared" si="49"/>
        <v>0</v>
      </c>
      <c r="M25" s="169">
        <f t="shared" si="50"/>
        <v>0</v>
      </c>
      <c r="N25" s="186"/>
      <c r="O25" s="53">
        <f t="shared" si="51"/>
        <v>0</v>
      </c>
      <c r="P25" s="181"/>
      <c r="Q25" s="54">
        <f t="shared" si="52"/>
        <v>0</v>
      </c>
      <c r="R25" s="55">
        <f t="shared" si="53"/>
        <v>0</v>
      </c>
      <c r="S25" s="72"/>
      <c r="T25" s="72"/>
      <c r="U25" s="370"/>
      <c r="V25" s="370"/>
      <c r="W25" s="370"/>
      <c r="X25" s="370"/>
      <c r="Y25" s="203"/>
      <c r="Z25" s="197">
        <f t="shared" si="54"/>
        <v>0</v>
      </c>
      <c r="AA25" s="209">
        <f t="shared" si="55"/>
        <v>0</v>
      </c>
      <c r="AB25" s="207">
        <f t="shared" si="56"/>
        <v>0</v>
      </c>
      <c r="AC25" s="73"/>
      <c r="AD25" s="73"/>
      <c r="AE25" s="172"/>
      <c r="AF25" s="212"/>
      <c r="AG25" s="213"/>
      <c r="AH25" s="214"/>
      <c r="AI25" s="373"/>
      <c r="AJ25" s="213"/>
      <c r="AK25" s="214"/>
      <c r="AL25" s="213"/>
      <c r="AM25" s="214"/>
      <c r="AN25" s="373"/>
      <c r="AO25" s="213"/>
      <c r="AP25" s="213"/>
      <c r="AQ25" s="214"/>
      <c r="AR25" s="373"/>
      <c r="AS25" s="213"/>
      <c r="AT25" s="215"/>
      <c r="AU25" s="175" t="str">
        <f t="shared" si="66"/>
        <v/>
      </c>
      <c r="AV25" s="59"/>
      <c r="AW25" s="306" t="str">
        <f t="shared" si="65"/>
        <v/>
      </c>
      <c r="AX25" s="58">
        <f t="shared" si="67"/>
        <v>0</v>
      </c>
      <c r="AY25" s="58" t="str">
        <f t="shared" si="68"/>
        <v/>
      </c>
      <c r="AZ25" s="58" t="str">
        <f t="shared" si="69"/>
        <v/>
      </c>
      <c r="BA25" s="175" t="str">
        <f t="shared" si="4"/>
        <v/>
      </c>
      <c r="BB25" s="59"/>
      <c r="BC25" s="306" t="str">
        <f t="shared" si="57"/>
        <v/>
      </c>
      <c r="BD25" s="58">
        <f t="shared" si="6"/>
        <v>0</v>
      </c>
      <c r="BE25" s="58" t="str">
        <f t="shared" si="7"/>
        <v/>
      </c>
      <c r="BF25" s="58" t="str">
        <f t="shared" si="8"/>
        <v/>
      </c>
      <c r="BG25" s="175" t="str">
        <f t="shared" si="9"/>
        <v/>
      </c>
      <c r="BH25" s="59"/>
      <c r="BI25" s="306" t="str">
        <f t="shared" si="57"/>
        <v/>
      </c>
      <c r="BJ25" s="58">
        <f t="shared" si="11"/>
        <v>0</v>
      </c>
      <c r="BK25" s="58" t="str">
        <f t="shared" si="12"/>
        <v/>
      </c>
      <c r="BL25" s="58" t="str">
        <f t="shared" si="13"/>
        <v/>
      </c>
      <c r="BM25" s="175" t="str">
        <f t="shared" si="14"/>
        <v/>
      </c>
      <c r="BN25" s="59"/>
      <c r="BO25" s="306" t="str">
        <f t="shared" si="57"/>
        <v/>
      </c>
      <c r="BP25" s="58">
        <f t="shared" si="16"/>
        <v>0</v>
      </c>
      <c r="BQ25" s="58" t="str">
        <f t="shared" si="17"/>
        <v/>
      </c>
      <c r="BR25" s="58" t="str">
        <f t="shared" si="18"/>
        <v/>
      </c>
      <c r="BS25" s="175" t="str">
        <f t="shared" si="19"/>
        <v/>
      </c>
      <c r="BT25" s="59"/>
      <c r="BU25" s="306" t="str">
        <f t="shared" si="57"/>
        <v/>
      </c>
      <c r="BV25" s="58">
        <f t="shared" si="21"/>
        <v>0</v>
      </c>
      <c r="BW25" s="58" t="str">
        <f t="shared" si="22"/>
        <v/>
      </c>
      <c r="BX25" s="58" t="str">
        <f t="shared" si="23"/>
        <v/>
      </c>
      <c r="BY25" s="175" t="str">
        <f t="shared" si="24"/>
        <v/>
      </c>
      <c r="BZ25" s="59"/>
      <c r="CA25" s="306" t="str">
        <f t="shared" si="57"/>
        <v/>
      </c>
      <c r="CB25" s="58">
        <f t="shared" si="26"/>
        <v>0</v>
      </c>
      <c r="CC25" s="58" t="str">
        <f t="shared" si="27"/>
        <v/>
      </c>
      <c r="CD25" s="58" t="str">
        <f t="shared" si="28"/>
        <v/>
      </c>
      <c r="CE25" s="175" t="str">
        <f t="shared" si="29"/>
        <v/>
      </c>
      <c r="CF25" s="59"/>
      <c r="CG25" s="306" t="str">
        <f t="shared" si="57"/>
        <v/>
      </c>
      <c r="CH25" s="58">
        <f t="shared" si="31"/>
        <v>0</v>
      </c>
      <c r="CI25" s="58" t="str">
        <f t="shared" si="32"/>
        <v/>
      </c>
      <c r="CJ25" s="58" t="str">
        <f t="shared" si="33"/>
        <v/>
      </c>
      <c r="CK25" s="175" t="str">
        <f t="shared" si="34"/>
        <v/>
      </c>
      <c r="CL25" s="59"/>
      <c r="CM25" s="306" t="str">
        <f t="shared" si="57"/>
        <v/>
      </c>
      <c r="CN25" s="58">
        <f t="shared" si="36"/>
        <v>0</v>
      </c>
      <c r="CO25" s="58" t="str">
        <f t="shared" si="37"/>
        <v/>
      </c>
      <c r="CP25" s="58" t="str">
        <f t="shared" si="38"/>
        <v/>
      </c>
      <c r="CQ25" s="175" t="str">
        <f t="shared" si="39"/>
        <v/>
      </c>
      <c r="CR25" s="59"/>
      <c r="CS25" s="306" t="str">
        <f t="shared" si="57"/>
        <v/>
      </c>
      <c r="CT25" s="58">
        <f t="shared" si="41"/>
        <v>0</v>
      </c>
      <c r="CU25" s="58" t="str">
        <f t="shared" si="42"/>
        <v/>
      </c>
      <c r="CV25" s="58" t="str">
        <f t="shared" si="43"/>
        <v/>
      </c>
      <c r="CW25" s="58">
        <f t="shared" si="70"/>
        <v>0</v>
      </c>
      <c r="CX25" s="58" t="str">
        <f t="shared" si="71"/>
        <v/>
      </c>
      <c r="CY25" s="58" t="str">
        <f t="shared" si="72"/>
        <v/>
      </c>
      <c r="CZ25" s="60" t="str">
        <f t="shared" si="73"/>
        <v/>
      </c>
    </row>
    <row r="26" spans="1:104" ht="26.25" customHeight="1">
      <c r="A26" s="71"/>
      <c r="B26" s="47"/>
      <c r="C26" s="47"/>
      <c r="D26" s="43"/>
      <c r="E26" s="48"/>
      <c r="F26" s="49"/>
      <c r="G26" s="49"/>
      <c r="H26" s="50"/>
      <c r="I26" s="51">
        <f t="shared" si="74"/>
        <v>0</v>
      </c>
      <c r="J26" s="52"/>
      <c r="K26" s="51"/>
      <c r="L26" s="169">
        <f t="shared" si="49"/>
        <v>0</v>
      </c>
      <c r="M26" s="169">
        <f t="shared" si="50"/>
        <v>0</v>
      </c>
      <c r="N26" s="186"/>
      <c r="O26" s="53">
        <f t="shared" si="51"/>
        <v>0</v>
      </c>
      <c r="P26" s="181"/>
      <c r="Q26" s="54">
        <f t="shared" si="52"/>
        <v>0</v>
      </c>
      <c r="R26" s="55">
        <f t="shared" si="53"/>
        <v>0</v>
      </c>
      <c r="S26" s="72"/>
      <c r="T26" s="72"/>
      <c r="U26" s="370"/>
      <c r="V26" s="370"/>
      <c r="W26" s="370"/>
      <c r="X26" s="370"/>
      <c r="Y26" s="203"/>
      <c r="Z26" s="197">
        <f t="shared" si="54"/>
        <v>0</v>
      </c>
      <c r="AA26" s="209">
        <f t="shared" si="55"/>
        <v>0</v>
      </c>
      <c r="AB26" s="207">
        <f t="shared" si="56"/>
        <v>0</v>
      </c>
      <c r="AC26" s="73"/>
      <c r="AD26" s="73"/>
      <c r="AE26" s="172"/>
      <c r="AF26" s="212"/>
      <c r="AG26" s="213"/>
      <c r="AH26" s="214"/>
      <c r="AI26" s="373"/>
      <c r="AJ26" s="213"/>
      <c r="AK26" s="214"/>
      <c r="AL26" s="213"/>
      <c r="AM26" s="214"/>
      <c r="AN26" s="373"/>
      <c r="AO26" s="213"/>
      <c r="AP26" s="213"/>
      <c r="AQ26" s="214"/>
      <c r="AR26" s="373"/>
      <c r="AS26" s="213"/>
      <c r="AT26" s="215"/>
      <c r="AU26" s="175" t="str">
        <f t="shared" si="66"/>
        <v/>
      </c>
      <c r="AV26" s="59"/>
      <c r="AW26" s="306" t="str">
        <f t="shared" si="65"/>
        <v/>
      </c>
      <c r="AX26" s="58">
        <f t="shared" si="67"/>
        <v>0</v>
      </c>
      <c r="AY26" s="58" t="str">
        <f t="shared" si="68"/>
        <v/>
      </c>
      <c r="AZ26" s="58" t="str">
        <f t="shared" si="69"/>
        <v/>
      </c>
      <c r="BA26" s="175" t="str">
        <f t="shared" si="4"/>
        <v/>
      </c>
      <c r="BB26" s="59"/>
      <c r="BC26" s="306" t="str">
        <f t="shared" si="57"/>
        <v/>
      </c>
      <c r="BD26" s="58">
        <f t="shared" si="6"/>
        <v>0</v>
      </c>
      <c r="BE26" s="58" t="str">
        <f t="shared" si="7"/>
        <v/>
      </c>
      <c r="BF26" s="58" t="str">
        <f t="shared" si="8"/>
        <v/>
      </c>
      <c r="BG26" s="175" t="str">
        <f t="shared" si="9"/>
        <v/>
      </c>
      <c r="BH26" s="59"/>
      <c r="BI26" s="306" t="str">
        <f t="shared" si="57"/>
        <v/>
      </c>
      <c r="BJ26" s="58">
        <f t="shared" si="11"/>
        <v>0</v>
      </c>
      <c r="BK26" s="58" t="str">
        <f t="shared" si="12"/>
        <v/>
      </c>
      <c r="BL26" s="58" t="str">
        <f t="shared" si="13"/>
        <v/>
      </c>
      <c r="BM26" s="175" t="str">
        <f t="shared" si="14"/>
        <v/>
      </c>
      <c r="BN26" s="59"/>
      <c r="BO26" s="306" t="str">
        <f t="shared" si="57"/>
        <v/>
      </c>
      <c r="BP26" s="58">
        <f t="shared" si="16"/>
        <v>0</v>
      </c>
      <c r="BQ26" s="58" t="str">
        <f t="shared" si="17"/>
        <v/>
      </c>
      <c r="BR26" s="58" t="str">
        <f t="shared" si="18"/>
        <v/>
      </c>
      <c r="BS26" s="175" t="str">
        <f t="shared" si="19"/>
        <v/>
      </c>
      <c r="BT26" s="59"/>
      <c r="BU26" s="306" t="str">
        <f t="shared" si="57"/>
        <v/>
      </c>
      <c r="BV26" s="58">
        <f t="shared" si="21"/>
        <v>0</v>
      </c>
      <c r="BW26" s="58" t="str">
        <f t="shared" si="22"/>
        <v/>
      </c>
      <c r="BX26" s="58" t="str">
        <f t="shared" si="23"/>
        <v/>
      </c>
      <c r="BY26" s="175" t="str">
        <f t="shared" si="24"/>
        <v/>
      </c>
      <c r="BZ26" s="59"/>
      <c r="CA26" s="306" t="str">
        <f t="shared" si="57"/>
        <v/>
      </c>
      <c r="CB26" s="58">
        <f t="shared" si="26"/>
        <v>0</v>
      </c>
      <c r="CC26" s="58" t="str">
        <f t="shared" si="27"/>
        <v/>
      </c>
      <c r="CD26" s="58" t="str">
        <f t="shared" si="28"/>
        <v/>
      </c>
      <c r="CE26" s="175" t="str">
        <f t="shared" si="29"/>
        <v/>
      </c>
      <c r="CF26" s="59"/>
      <c r="CG26" s="306" t="str">
        <f t="shared" si="57"/>
        <v/>
      </c>
      <c r="CH26" s="58">
        <f t="shared" si="31"/>
        <v>0</v>
      </c>
      <c r="CI26" s="58" t="str">
        <f t="shared" si="32"/>
        <v/>
      </c>
      <c r="CJ26" s="58" t="str">
        <f t="shared" si="33"/>
        <v/>
      </c>
      <c r="CK26" s="175" t="str">
        <f t="shared" si="34"/>
        <v/>
      </c>
      <c r="CL26" s="59"/>
      <c r="CM26" s="306" t="str">
        <f t="shared" si="57"/>
        <v/>
      </c>
      <c r="CN26" s="58">
        <f t="shared" si="36"/>
        <v>0</v>
      </c>
      <c r="CO26" s="58" t="str">
        <f t="shared" si="37"/>
        <v/>
      </c>
      <c r="CP26" s="58" t="str">
        <f t="shared" si="38"/>
        <v/>
      </c>
      <c r="CQ26" s="175" t="str">
        <f t="shared" si="39"/>
        <v/>
      </c>
      <c r="CR26" s="59"/>
      <c r="CS26" s="306" t="str">
        <f t="shared" si="57"/>
        <v/>
      </c>
      <c r="CT26" s="58">
        <f t="shared" si="41"/>
        <v>0</v>
      </c>
      <c r="CU26" s="58" t="str">
        <f t="shared" si="42"/>
        <v/>
      </c>
      <c r="CV26" s="58" t="str">
        <f t="shared" si="43"/>
        <v/>
      </c>
      <c r="CW26" s="58">
        <f t="shared" si="70"/>
        <v>0</v>
      </c>
      <c r="CX26" s="58" t="str">
        <f t="shared" si="71"/>
        <v/>
      </c>
      <c r="CY26" s="58" t="str">
        <f t="shared" si="72"/>
        <v/>
      </c>
      <c r="CZ26" s="60" t="str">
        <f t="shared" si="73"/>
        <v/>
      </c>
    </row>
    <row r="27" spans="1:104" ht="26.25" customHeight="1" outlineLevel="1">
      <c r="A27" s="71"/>
      <c r="B27" s="47"/>
      <c r="C27" s="47"/>
      <c r="D27" s="43"/>
      <c r="E27" s="48"/>
      <c r="F27" s="49"/>
      <c r="G27" s="49"/>
      <c r="H27" s="50"/>
      <c r="I27" s="51">
        <f t="shared" si="74"/>
        <v>0</v>
      </c>
      <c r="J27" s="52"/>
      <c r="K27" s="51"/>
      <c r="L27" s="169">
        <f t="shared" si="49"/>
        <v>0</v>
      </c>
      <c r="M27" s="169">
        <f t="shared" si="50"/>
        <v>0</v>
      </c>
      <c r="N27" s="186"/>
      <c r="O27" s="53">
        <f t="shared" si="51"/>
        <v>0</v>
      </c>
      <c r="P27" s="181"/>
      <c r="Q27" s="54">
        <f t="shared" si="52"/>
        <v>0</v>
      </c>
      <c r="R27" s="55">
        <f t="shared" si="53"/>
        <v>0</v>
      </c>
      <c r="S27" s="72"/>
      <c r="T27" s="72"/>
      <c r="U27" s="370"/>
      <c r="V27" s="370"/>
      <c r="W27" s="370"/>
      <c r="X27" s="370"/>
      <c r="Y27" s="203"/>
      <c r="Z27" s="197">
        <f t="shared" si="54"/>
        <v>0</v>
      </c>
      <c r="AA27" s="209">
        <f t="shared" si="55"/>
        <v>0</v>
      </c>
      <c r="AB27" s="207">
        <f t="shared" si="56"/>
        <v>0</v>
      </c>
      <c r="AC27" s="73"/>
      <c r="AD27" s="73"/>
      <c r="AE27" s="172"/>
      <c r="AF27" s="212"/>
      <c r="AG27" s="213"/>
      <c r="AH27" s="214"/>
      <c r="AI27" s="373"/>
      <c r="AJ27" s="213"/>
      <c r="AK27" s="214"/>
      <c r="AL27" s="213"/>
      <c r="AM27" s="214"/>
      <c r="AN27" s="373"/>
      <c r="AO27" s="213"/>
      <c r="AP27" s="213"/>
      <c r="AQ27" s="214"/>
      <c r="AR27" s="373"/>
      <c r="AS27" s="213"/>
      <c r="AT27" s="215"/>
      <c r="AU27" s="175" t="str">
        <f t="shared" si="66"/>
        <v/>
      </c>
      <c r="AV27" s="59"/>
      <c r="AW27" s="306" t="str">
        <f t="shared" si="65"/>
        <v/>
      </c>
      <c r="AX27" s="58">
        <f t="shared" si="67"/>
        <v>0</v>
      </c>
      <c r="AY27" s="58" t="str">
        <f t="shared" si="68"/>
        <v/>
      </c>
      <c r="AZ27" s="58" t="str">
        <f t="shared" si="69"/>
        <v/>
      </c>
      <c r="BA27" s="175" t="str">
        <f t="shared" si="4"/>
        <v/>
      </c>
      <c r="BB27" s="59"/>
      <c r="BC27" s="306" t="str">
        <f t="shared" ref="BC27:CS42" si="75">IFERROR(VLOOKUP($F$10,BB$3:BD$6,3,0)*BB27,"")</f>
        <v/>
      </c>
      <c r="BD27" s="58">
        <f t="shared" si="6"/>
        <v>0</v>
      </c>
      <c r="BE27" s="58" t="str">
        <f t="shared" si="7"/>
        <v/>
      </c>
      <c r="BF27" s="58" t="str">
        <f t="shared" si="8"/>
        <v/>
      </c>
      <c r="BG27" s="175" t="str">
        <f t="shared" si="9"/>
        <v/>
      </c>
      <c r="BH27" s="59"/>
      <c r="BI27" s="306" t="str">
        <f t="shared" si="75"/>
        <v/>
      </c>
      <c r="BJ27" s="58">
        <f t="shared" si="11"/>
        <v>0</v>
      </c>
      <c r="BK27" s="58" t="str">
        <f t="shared" si="12"/>
        <v/>
      </c>
      <c r="BL27" s="58" t="str">
        <f t="shared" si="13"/>
        <v/>
      </c>
      <c r="BM27" s="175" t="str">
        <f t="shared" si="14"/>
        <v/>
      </c>
      <c r="BN27" s="59"/>
      <c r="BO27" s="306" t="str">
        <f t="shared" si="75"/>
        <v/>
      </c>
      <c r="BP27" s="58">
        <f t="shared" si="16"/>
        <v>0</v>
      </c>
      <c r="BQ27" s="58" t="str">
        <f t="shared" si="17"/>
        <v/>
      </c>
      <c r="BR27" s="58" t="str">
        <f t="shared" si="18"/>
        <v/>
      </c>
      <c r="BS27" s="175" t="str">
        <f t="shared" si="19"/>
        <v/>
      </c>
      <c r="BT27" s="59"/>
      <c r="BU27" s="306" t="str">
        <f t="shared" si="75"/>
        <v/>
      </c>
      <c r="BV27" s="58">
        <f t="shared" si="21"/>
        <v>0</v>
      </c>
      <c r="BW27" s="58" t="str">
        <f t="shared" si="22"/>
        <v/>
      </c>
      <c r="BX27" s="58" t="str">
        <f t="shared" si="23"/>
        <v/>
      </c>
      <c r="BY27" s="175" t="str">
        <f t="shared" si="24"/>
        <v/>
      </c>
      <c r="BZ27" s="59"/>
      <c r="CA27" s="306" t="str">
        <f t="shared" si="75"/>
        <v/>
      </c>
      <c r="CB27" s="58">
        <f t="shared" si="26"/>
        <v>0</v>
      </c>
      <c r="CC27" s="58" t="str">
        <f t="shared" si="27"/>
        <v/>
      </c>
      <c r="CD27" s="58" t="str">
        <f t="shared" si="28"/>
        <v/>
      </c>
      <c r="CE27" s="175" t="str">
        <f t="shared" si="29"/>
        <v/>
      </c>
      <c r="CF27" s="59"/>
      <c r="CG27" s="306" t="str">
        <f t="shared" si="75"/>
        <v/>
      </c>
      <c r="CH27" s="58">
        <f t="shared" si="31"/>
        <v>0</v>
      </c>
      <c r="CI27" s="58" t="str">
        <f t="shared" si="32"/>
        <v/>
      </c>
      <c r="CJ27" s="58" t="str">
        <f t="shared" si="33"/>
        <v/>
      </c>
      <c r="CK27" s="175" t="str">
        <f t="shared" si="34"/>
        <v/>
      </c>
      <c r="CL27" s="59"/>
      <c r="CM27" s="306" t="str">
        <f t="shared" si="75"/>
        <v/>
      </c>
      <c r="CN27" s="58">
        <f t="shared" si="36"/>
        <v>0</v>
      </c>
      <c r="CO27" s="58" t="str">
        <f t="shared" si="37"/>
        <v/>
      </c>
      <c r="CP27" s="58" t="str">
        <f t="shared" si="38"/>
        <v/>
      </c>
      <c r="CQ27" s="175" t="str">
        <f t="shared" si="39"/>
        <v/>
      </c>
      <c r="CR27" s="59"/>
      <c r="CS27" s="306" t="str">
        <f t="shared" si="75"/>
        <v/>
      </c>
      <c r="CT27" s="58">
        <f t="shared" si="41"/>
        <v>0</v>
      </c>
      <c r="CU27" s="58" t="str">
        <f t="shared" si="42"/>
        <v/>
      </c>
      <c r="CV27" s="58" t="str">
        <f t="shared" si="43"/>
        <v/>
      </c>
      <c r="CW27" s="58">
        <f t="shared" si="70"/>
        <v>0</v>
      </c>
      <c r="CX27" s="58" t="str">
        <f t="shared" si="71"/>
        <v/>
      </c>
      <c r="CY27" s="58" t="str">
        <f t="shared" si="72"/>
        <v/>
      </c>
      <c r="CZ27" s="60" t="str">
        <f t="shared" si="73"/>
        <v/>
      </c>
    </row>
    <row r="28" spans="1:104" ht="26.25" customHeight="1" outlineLevel="1">
      <c r="A28" s="71"/>
      <c r="B28" s="47"/>
      <c r="C28" s="47"/>
      <c r="D28" s="43"/>
      <c r="E28" s="48"/>
      <c r="F28" s="49"/>
      <c r="G28" s="49"/>
      <c r="H28" s="50"/>
      <c r="I28" s="51">
        <f t="shared" si="74"/>
        <v>0</v>
      </c>
      <c r="J28" s="52"/>
      <c r="K28" s="51"/>
      <c r="L28" s="169">
        <f t="shared" si="49"/>
        <v>0</v>
      </c>
      <c r="M28" s="169">
        <f t="shared" si="50"/>
        <v>0</v>
      </c>
      <c r="N28" s="186"/>
      <c r="O28" s="53">
        <f t="shared" si="51"/>
        <v>0</v>
      </c>
      <c r="P28" s="181"/>
      <c r="Q28" s="54">
        <f t="shared" si="52"/>
        <v>0</v>
      </c>
      <c r="R28" s="55">
        <f t="shared" si="53"/>
        <v>0</v>
      </c>
      <c r="S28" s="72"/>
      <c r="T28" s="72"/>
      <c r="U28" s="370"/>
      <c r="V28" s="370"/>
      <c r="W28" s="370"/>
      <c r="X28" s="370"/>
      <c r="Y28" s="203"/>
      <c r="Z28" s="197">
        <f t="shared" si="54"/>
        <v>0</v>
      </c>
      <c r="AA28" s="209">
        <f t="shared" si="55"/>
        <v>0</v>
      </c>
      <c r="AB28" s="207">
        <f t="shared" si="56"/>
        <v>0</v>
      </c>
      <c r="AC28" s="73"/>
      <c r="AD28" s="73"/>
      <c r="AE28" s="172"/>
      <c r="AF28" s="212"/>
      <c r="AG28" s="213"/>
      <c r="AH28" s="214"/>
      <c r="AI28" s="373"/>
      <c r="AJ28" s="213"/>
      <c r="AK28" s="214"/>
      <c r="AL28" s="213"/>
      <c r="AM28" s="214"/>
      <c r="AN28" s="373"/>
      <c r="AO28" s="213"/>
      <c r="AP28" s="213"/>
      <c r="AQ28" s="214"/>
      <c r="AR28" s="373"/>
      <c r="AS28" s="213"/>
      <c r="AT28" s="215"/>
      <c r="AU28" s="175" t="str">
        <f t="shared" si="66"/>
        <v/>
      </c>
      <c r="AV28" s="59"/>
      <c r="AW28" s="306" t="str">
        <f t="shared" si="65"/>
        <v/>
      </c>
      <c r="AX28" s="58">
        <f t="shared" si="67"/>
        <v>0</v>
      </c>
      <c r="AY28" s="58" t="str">
        <f t="shared" si="68"/>
        <v/>
      </c>
      <c r="AZ28" s="58" t="str">
        <f t="shared" si="69"/>
        <v/>
      </c>
      <c r="BA28" s="175" t="str">
        <f t="shared" si="4"/>
        <v/>
      </c>
      <c r="BB28" s="59"/>
      <c r="BC28" s="306" t="str">
        <f t="shared" si="75"/>
        <v/>
      </c>
      <c r="BD28" s="58">
        <f t="shared" si="6"/>
        <v>0</v>
      </c>
      <c r="BE28" s="58" t="str">
        <f t="shared" si="7"/>
        <v/>
      </c>
      <c r="BF28" s="58" t="str">
        <f t="shared" si="8"/>
        <v/>
      </c>
      <c r="BG28" s="175" t="str">
        <f t="shared" si="9"/>
        <v/>
      </c>
      <c r="BH28" s="59"/>
      <c r="BI28" s="306" t="str">
        <f t="shared" si="75"/>
        <v/>
      </c>
      <c r="BJ28" s="58">
        <f t="shared" si="11"/>
        <v>0</v>
      </c>
      <c r="BK28" s="58" t="str">
        <f t="shared" si="12"/>
        <v/>
      </c>
      <c r="BL28" s="58" t="str">
        <f t="shared" si="13"/>
        <v/>
      </c>
      <c r="BM28" s="175" t="str">
        <f t="shared" si="14"/>
        <v/>
      </c>
      <c r="BN28" s="59"/>
      <c r="BO28" s="306" t="str">
        <f t="shared" si="75"/>
        <v/>
      </c>
      <c r="BP28" s="58">
        <f t="shared" si="16"/>
        <v>0</v>
      </c>
      <c r="BQ28" s="58" t="str">
        <f t="shared" si="17"/>
        <v/>
      </c>
      <c r="BR28" s="58" t="str">
        <f t="shared" si="18"/>
        <v/>
      </c>
      <c r="BS28" s="175" t="str">
        <f t="shared" si="19"/>
        <v/>
      </c>
      <c r="BT28" s="59"/>
      <c r="BU28" s="306" t="str">
        <f t="shared" si="75"/>
        <v/>
      </c>
      <c r="BV28" s="58">
        <f t="shared" si="21"/>
        <v>0</v>
      </c>
      <c r="BW28" s="58" t="str">
        <f t="shared" si="22"/>
        <v/>
      </c>
      <c r="BX28" s="58" t="str">
        <f t="shared" si="23"/>
        <v/>
      </c>
      <c r="BY28" s="175" t="str">
        <f t="shared" si="24"/>
        <v/>
      </c>
      <c r="BZ28" s="59"/>
      <c r="CA28" s="306" t="str">
        <f t="shared" si="75"/>
        <v/>
      </c>
      <c r="CB28" s="58">
        <f t="shared" si="26"/>
        <v>0</v>
      </c>
      <c r="CC28" s="58" t="str">
        <f t="shared" si="27"/>
        <v/>
      </c>
      <c r="CD28" s="58" t="str">
        <f t="shared" si="28"/>
        <v/>
      </c>
      <c r="CE28" s="175" t="str">
        <f t="shared" si="29"/>
        <v/>
      </c>
      <c r="CF28" s="59"/>
      <c r="CG28" s="306" t="str">
        <f t="shared" si="75"/>
        <v/>
      </c>
      <c r="CH28" s="58">
        <f t="shared" si="31"/>
        <v>0</v>
      </c>
      <c r="CI28" s="58" t="str">
        <f t="shared" si="32"/>
        <v/>
      </c>
      <c r="CJ28" s="58" t="str">
        <f t="shared" si="33"/>
        <v/>
      </c>
      <c r="CK28" s="175" t="str">
        <f t="shared" si="34"/>
        <v/>
      </c>
      <c r="CL28" s="59"/>
      <c r="CM28" s="306" t="str">
        <f t="shared" si="75"/>
        <v/>
      </c>
      <c r="CN28" s="58">
        <f t="shared" si="36"/>
        <v>0</v>
      </c>
      <c r="CO28" s="58" t="str">
        <f t="shared" si="37"/>
        <v/>
      </c>
      <c r="CP28" s="58" t="str">
        <f t="shared" si="38"/>
        <v/>
      </c>
      <c r="CQ28" s="175" t="str">
        <f t="shared" si="39"/>
        <v/>
      </c>
      <c r="CR28" s="59"/>
      <c r="CS28" s="306" t="str">
        <f t="shared" si="75"/>
        <v/>
      </c>
      <c r="CT28" s="58">
        <f t="shared" si="41"/>
        <v>0</v>
      </c>
      <c r="CU28" s="58" t="str">
        <f t="shared" si="42"/>
        <v/>
      </c>
      <c r="CV28" s="58" t="str">
        <f t="shared" si="43"/>
        <v/>
      </c>
      <c r="CW28" s="58">
        <f t="shared" si="70"/>
        <v>0</v>
      </c>
      <c r="CX28" s="58" t="str">
        <f t="shared" si="71"/>
        <v/>
      </c>
      <c r="CY28" s="58" t="str">
        <f t="shared" si="72"/>
        <v/>
      </c>
      <c r="CZ28" s="60" t="str">
        <f t="shared" si="73"/>
        <v/>
      </c>
    </row>
    <row r="29" spans="1:104" ht="26.25" customHeight="1" outlineLevel="1">
      <c r="A29" s="71"/>
      <c r="B29" s="47"/>
      <c r="C29" s="47"/>
      <c r="D29" s="43"/>
      <c r="E29" s="48"/>
      <c r="F29" s="49"/>
      <c r="G29" s="49"/>
      <c r="H29" s="50"/>
      <c r="I29" s="51">
        <f t="shared" si="74"/>
        <v>0</v>
      </c>
      <c r="J29" s="52"/>
      <c r="K29" s="51"/>
      <c r="L29" s="169">
        <f t="shared" si="49"/>
        <v>0</v>
      </c>
      <c r="M29" s="169">
        <f t="shared" si="50"/>
        <v>0</v>
      </c>
      <c r="N29" s="186"/>
      <c r="O29" s="53">
        <f t="shared" si="51"/>
        <v>0</v>
      </c>
      <c r="P29" s="181"/>
      <c r="Q29" s="54">
        <f t="shared" si="52"/>
        <v>0</v>
      </c>
      <c r="R29" s="55">
        <f t="shared" si="53"/>
        <v>0</v>
      </c>
      <c r="S29" s="72"/>
      <c r="T29" s="72"/>
      <c r="U29" s="370"/>
      <c r="V29" s="370"/>
      <c r="W29" s="370"/>
      <c r="X29" s="370"/>
      <c r="Y29" s="203"/>
      <c r="Z29" s="197">
        <f t="shared" si="54"/>
        <v>0</v>
      </c>
      <c r="AA29" s="209">
        <f t="shared" si="55"/>
        <v>0</v>
      </c>
      <c r="AB29" s="207">
        <f t="shared" si="56"/>
        <v>0</v>
      </c>
      <c r="AC29" s="73"/>
      <c r="AD29" s="73"/>
      <c r="AE29" s="172"/>
      <c r="AF29" s="212"/>
      <c r="AG29" s="213"/>
      <c r="AH29" s="214"/>
      <c r="AI29" s="373"/>
      <c r="AJ29" s="213"/>
      <c r="AK29" s="214"/>
      <c r="AL29" s="213"/>
      <c r="AM29" s="214"/>
      <c r="AN29" s="373"/>
      <c r="AO29" s="213"/>
      <c r="AP29" s="213"/>
      <c r="AQ29" s="214"/>
      <c r="AR29" s="373"/>
      <c r="AS29" s="213"/>
      <c r="AT29" s="215"/>
      <c r="AU29" s="175" t="str">
        <f t="shared" si="66"/>
        <v/>
      </c>
      <c r="AV29" s="59"/>
      <c r="AW29" s="306" t="str">
        <f t="shared" si="65"/>
        <v/>
      </c>
      <c r="AX29" s="58">
        <f t="shared" si="67"/>
        <v>0</v>
      </c>
      <c r="AY29" s="58" t="str">
        <f t="shared" si="68"/>
        <v/>
      </c>
      <c r="AZ29" s="58" t="str">
        <f t="shared" si="69"/>
        <v/>
      </c>
      <c r="BA29" s="175" t="str">
        <f t="shared" si="4"/>
        <v/>
      </c>
      <c r="BB29" s="59"/>
      <c r="BC29" s="306" t="str">
        <f t="shared" si="75"/>
        <v/>
      </c>
      <c r="BD29" s="58">
        <f t="shared" si="6"/>
        <v>0</v>
      </c>
      <c r="BE29" s="58" t="str">
        <f t="shared" si="7"/>
        <v/>
      </c>
      <c r="BF29" s="58" t="str">
        <f t="shared" si="8"/>
        <v/>
      </c>
      <c r="BG29" s="175" t="str">
        <f t="shared" si="9"/>
        <v/>
      </c>
      <c r="BH29" s="59"/>
      <c r="BI29" s="306" t="str">
        <f t="shared" si="75"/>
        <v/>
      </c>
      <c r="BJ29" s="58">
        <f t="shared" si="11"/>
        <v>0</v>
      </c>
      <c r="BK29" s="58" t="str">
        <f t="shared" si="12"/>
        <v/>
      </c>
      <c r="BL29" s="58" t="str">
        <f t="shared" si="13"/>
        <v/>
      </c>
      <c r="BM29" s="175" t="str">
        <f t="shared" si="14"/>
        <v/>
      </c>
      <c r="BN29" s="59"/>
      <c r="BO29" s="306" t="str">
        <f t="shared" si="75"/>
        <v/>
      </c>
      <c r="BP29" s="58">
        <f t="shared" si="16"/>
        <v>0</v>
      </c>
      <c r="BQ29" s="58" t="str">
        <f t="shared" si="17"/>
        <v/>
      </c>
      <c r="BR29" s="58" t="str">
        <f t="shared" si="18"/>
        <v/>
      </c>
      <c r="BS29" s="175" t="str">
        <f t="shared" si="19"/>
        <v/>
      </c>
      <c r="BT29" s="59"/>
      <c r="BU29" s="306" t="str">
        <f t="shared" si="75"/>
        <v/>
      </c>
      <c r="BV29" s="58">
        <f t="shared" si="21"/>
        <v>0</v>
      </c>
      <c r="BW29" s="58" t="str">
        <f t="shared" si="22"/>
        <v/>
      </c>
      <c r="BX29" s="58" t="str">
        <f t="shared" si="23"/>
        <v/>
      </c>
      <c r="BY29" s="175" t="str">
        <f t="shared" si="24"/>
        <v/>
      </c>
      <c r="BZ29" s="59"/>
      <c r="CA29" s="306" t="str">
        <f t="shared" si="75"/>
        <v/>
      </c>
      <c r="CB29" s="58">
        <f t="shared" si="26"/>
        <v>0</v>
      </c>
      <c r="CC29" s="58" t="str">
        <f t="shared" si="27"/>
        <v/>
      </c>
      <c r="CD29" s="58" t="str">
        <f t="shared" si="28"/>
        <v/>
      </c>
      <c r="CE29" s="175" t="str">
        <f t="shared" si="29"/>
        <v/>
      </c>
      <c r="CF29" s="59"/>
      <c r="CG29" s="306" t="str">
        <f t="shared" si="75"/>
        <v/>
      </c>
      <c r="CH29" s="58">
        <f t="shared" si="31"/>
        <v>0</v>
      </c>
      <c r="CI29" s="58" t="str">
        <f t="shared" si="32"/>
        <v/>
      </c>
      <c r="CJ29" s="58" t="str">
        <f t="shared" si="33"/>
        <v/>
      </c>
      <c r="CK29" s="175" t="str">
        <f t="shared" si="34"/>
        <v/>
      </c>
      <c r="CL29" s="59"/>
      <c r="CM29" s="306" t="str">
        <f t="shared" si="75"/>
        <v/>
      </c>
      <c r="CN29" s="58">
        <f t="shared" si="36"/>
        <v>0</v>
      </c>
      <c r="CO29" s="58" t="str">
        <f t="shared" si="37"/>
        <v/>
      </c>
      <c r="CP29" s="58" t="str">
        <f t="shared" si="38"/>
        <v/>
      </c>
      <c r="CQ29" s="175" t="str">
        <f t="shared" si="39"/>
        <v/>
      </c>
      <c r="CR29" s="59"/>
      <c r="CS29" s="306" t="str">
        <f t="shared" si="75"/>
        <v/>
      </c>
      <c r="CT29" s="58">
        <f t="shared" si="41"/>
        <v>0</v>
      </c>
      <c r="CU29" s="58" t="str">
        <f t="shared" si="42"/>
        <v/>
      </c>
      <c r="CV29" s="58" t="str">
        <f t="shared" si="43"/>
        <v/>
      </c>
      <c r="CW29" s="58">
        <f t="shared" ref="CW29:CW47" si="76">SUM(CX29:CY29)</f>
        <v>0</v>
      </c>
      <c r="CX29" s="58" t="str">
        <f t="shared" si="71"/>
        <v/>
      </c>
      <c r="CY29" s="58" t="str">
        <f t="shared" si="72"/>
        <v/>
      </c>
      <c r="CZ29" s="60" t="str">
        <f t="shared" si="73"/>
        <v/>
      </c>
    </row>
    <row r="30" spans="1:104" ht="26.25" customHeight="1" outlineLevel="1">
      <c r="A30" s="71"/>
      <c r="B30" s="47"/>
      <c r="C30" s="47"/>
      <c r="D30" s="43"/>
      <c r="E30" s="48"/>
      <c r="F30" s="49"/>
      <c r="G30" s="49"/>
      <c r="H30" s="50"/>
      <c r="I30" s="51">
        <f t="shared" si="74"/>
        <v>0</v>
      </c>
      <c r="J30" s="52"/>
      <c r="K30" s="51"/>
      <c r="L30" s="169">
        <f t="shared" si="49"/>
        <v>0</v>
      </c>
      <c r="M30" s="169">
        <f t="shared" si="50"/>
        <v>0</v>
      </c>
      <c r="N30" s="186"/>
      <c r="O30" s="53">
        <f t="shared" si="51"/>
        <v>0</v>
      </c>
      <c r="P30" s="181"/>
      <c r="Q30" s="54">
        <f t="shared" si="52"/>
        <v>0</v>
      </c>
      <c r="R30" s="55">
        <f t="shared" si="53"/>
        <v>0</v>
      </c>
      <c r="S30" s="72"/>
      <c r="T30" s="72"/>
      <c r="U30" s="370"/>
      <c r="V30" s="370"/>
      <c r="W30" s="370"/>
      <c r="X30" s="370"/>
      <c r="Y30" s="203"/>
      <c r="Z30" s="197">
        <f t="shared" si="54"/>
        <v>0</v>
      </c>
      <c r="AA30" s="209">
        <f t="shared" si="55"/>
        <v>0</v>
      </c>
      <c r="AB30" s="207">
        <f t="shared" si="56"/>
        <v>0</v>
      </c>
      <c r="AC30" s="73"/>
      <c r="AD30" s="73"/>
      <c r="AE30" s="172"/>
      <c r="AF30" s="212"/>
      <c r="AG30" s="213"/>
      <c r="AH30" s="214"/>
      <c r="AI30" s="373"/>
      <c r="AJ30" s="213"/>
      <c r="AK30" s="214"/>
      <c r="AL30" s="213"/>
      <c r="AM30" s="214"/>
      <c r="AN30" s="373"/>
      <c r="AO30" s="213"/>
      <c r="AP30" s="213"/>
      <c r="AQ30" s="214"/>
      <c r="AR30" s="373"/>
      <c r="AS30" s="213"/>
      <c r="AT30" s="215"/>
      <c r="AU30" s="175" t="str">
        <f t="shared" si="66"/>
        <v/>
      </c>
      <c r="AV30" s="59"/>
      <c r="AW30" s="306" t="str">
        <f t="shared" si="65"/>
        <v/>
      </c>
      <c r="AX30" s="58">
        <f t="shared" si="67"/>
        <v>0</v>
      </c>
      <c r="AY30" s="58" t="str">
        <f t="shared" si="68"/>
        <v/>
      </c>
      <c r="AZ30" s="58" t="str">
        <f t="shared" si="69"/>
        <v/>
      </c>
      <c r="BA30" s="175" t="str">
        <f t="shared" si="4"/>
        <v/>
      </c>
      <c r="BB30" s="59"/>
      <c r="BC30" s="306" t="str">
        <f t="shared" si="75"/>
        <v/>
      </c>
      <c r="BD30" s="58">
        <f t="shared" si="6"/>
        <v>0</v>
      </c>
      <c r="BE30" s="58" t="str">
        <f t="shared" si="7"/>
        <v/>
      </c>
      <c r="BF30" s="58" t="str">
        <f t="shared" si="8"/>
        <v/>
      </c>
      <c r="BG30" s="175" t="str">
        <f t="shared" si="9"/>
        <v/>
      </c>
      <c r="BH30" s="59"/>
      <c r="BI30" s="306" t="str">
        <f t="shared" si="75"/>
        <v/>
      </c>
      <c r="BJ30" s="58">
        <f t="shared" si="11"/>
        <v>0</v>
      </c>
      <c r="BK30" s="58" t="str">
        <f t="shared" si="12"/>
        <v/>
      </c>
      <c r="BL30" s="58" t="str">
        <f t="shared" si="13"/>
        <v/>
      </c>
      <c r="BM30" s="175" t="str">
        <f t="shared" si="14"/>
        <v/>
      </c>
      <c r="BN30" s="59"/>
      <c r="BO30" s="306" t="str">
        <f t="shared" si="75"/>
        <v/>
      </c>
      <c r="BP30" s="58">
        <f t="shared" si="16"/>
        <v>0</v>
      </c>
      <c r="BQ30" s="58" t="str">
        <f t="shared" si="17"/>
        <v/>
      </c>
      <c r="BR30" s="58" t="str">
        <f t="shared" si="18"/>
        <v/>
      </c>
      <c r="BS30" s="175" t="str">
        <f t="shared" si="19"/>
        <v/>
      </c>
      <c r="BT30" s="59"/>
      <c r="BU30" s="306" t="str">
        <f t="shared" si="75"/>
        <v/>
      </c>
      <c r="BV30" s="58">
        <f t="shared" si="21"/>
        <v>0</v>
      </c>
      <c r="BW30" s="58" t="str">
        <f t="shared" si="22"/>
        <v/>
      </c>
      <c r="BX30" s="58" t="str">
        <f t="shared" si="23"/>
        <v/>
      </c>
      <c r="BY30" s="175" t="str">
        <f t="shared" si="24"/>
        <v/>
      </c>
      <c r="BZ30" s="59"/>
      <c r="CA30" s="306" t="str">
        <f t="shared" si="75"/>
        <v/>
      </c>
      <c r="CB30" s="58">
        <f t="shared" si="26"/>
        <v>0</v>
      </c>
      <c r="CC30" s="58" t="str">
        <f t="shared" si="27"/>
        <v/>
      </c>
      <c r="CD30" s="58" t="str">
        <f t="shared" si="28"/>
        <v/>
      </c>
      <c r="CE30" s="175" t="str">
        <f t="shared" si="29"/>
        <v/>
      </c>
      <c r="CF30" s="59"/>
      <c r="CG30" s="306" t="str">
        <f t="shared" si="75"/>
        <v/>
      </c>
      <c r="CH30" s="58">
        <f t="shared" si="31"/>
        <v>0</v>
      </c>
      <c r="CI30" s="58" t="str">
        <f t="shared" si="32"/>
        <v/>
      </c>
      <c r="CJ30" s="58" t="str">
        <f t="shared" si="33"/>
        <v/>
      </c>
      <c r="CK30" s="175" t="str">
        <f t="shared" si="34"/>
        <v/>
      </c>
      <c r="CL30" s="59"/>
      <c r="CM30" s="306" t="str">
        <f t="shared" si="75"/>
        <v/>
      </c>
      <c r="CN30" s="58">
        <f t="shared" si="36"/>
        <v>0</v>
      </c>
      <c r="CO30" s="58" t="str">
        <f t="shared" si="37"/>
        <v/>
      </c>
      <c r="CP30" s="58" t="str">
        <f t="shared" si="38"/>
        <v/>
      </c>
      <c r="CQ30" s="175" t="str">
        <f t="shared" si="39"/>
        <v/>
      </c>
      <c r="CR30" s="59"/>
      <c r="CS30" s="306" t="str">
        <f t="shared" si="75"/>
        <v/>
      </c>
      <c r="CT30" s="58">
        <f t="shared" si="41"/>
        <v>0</v>
      </c>
      <c r="CU30" s="58" t="str">
        <f t="shared" si="42"/>
        <v/>
      </c>
      <c r="CV30" s="58" t="str">
        <f t="shared" si="43"/>
        <v/>
      </c>
      <c r="CW30" s="58">
        <f t="shared" si="76"/>
        <v>0</v>
      </c>
      <c r="CX30" s="58" t="str">
        <f t="shared" si="71"/>
        <v/>
      </c>
      <c r="CY30" s="58" t="str">
        <f t="shared" si="72"/>
        <v/>
      </c>
      <c r="CZ30" s="60" t="str">
        <f t="shared" si="73"/>
        <v/>
      </c>
    </row>
    <row r="31" spans="1:104" ht="26.25" customHeight="1" outlineLevel="1">
      <c r="A31" s="71"/>
      <c r="B31" s="47"/>
      <c r="C31" s="47"/>
      <c r="D31" s="43"/>
      <c r="E31" s="48"/>
      <c r="F31" s="49"/>
      <c r="G31" s="49"/>
      <c r="H31" s="50"/>
      <c r="I31" s="51">
        <f t="shared" si="74"/>
        <v>0</v>
      </c>
      <c r="J31" s="52"/>
      <c r="K31" s="51"/>
      <c r="L31" s="169">
        <f t="shared" si="49"/>
        <v>0</v>
      </c>
      <c r="M31" s="169">
        <f t="shared" si="50"/>
        <v>0</v>
      </c>
      <c r="N31" s="186"/>
      <c r="O31" s="53">
        <f t="shared" si="51"/>
        <v>0</v>
      </c>
      <c r="P31" s="181"/>
      <c r="Q31" s="54">
        <f t="shared" si="52"/>
        <v>0</v>
      </c>
      <c r="R31" s="55">
        <f t="shared" si="53"/>
        <v>0</v>
      </c>
      <c r="S31" s="72"/>
      <c r="T31" s="72"/>
      <c r="U31" s="370"/>
      <c r="V31" s="370"/>
      <c r="W31" s="370"/>
      <c r="X31" s="370"/>
      <c r="Y31" s="203"/>
      <c r="Z31" s="197">
        <f t="shared" si="54"/>
        <v>0</v>
      </c>
      <c r="AA31" s="209">
        <f t="shared" si="55"/>
        <v>0</v>
      </c>
      <c r="AB31" s="207">
        <f t="shared" si="56"/>
        <v>0</v>
      </c>
      <c r="AC31" s="73"/>
      <c r="AD31" s="73"/>
      <c r="AE31" s="172"/>
      <c r="AF31" s="212"/>
      <c r="AG31" s="213"/>
      <c r="AH31" s="214"/>
      <c r="AI31" s="373"/>
      <c r="AJ31" s="213"/>
      <c r="AK31" s="214"/>
      <c r="AL31" s="213"/>
      <c r="AM31" s="214"/>
      <c r="AN31" s="373"/>
      <c r="AO31" s="213"/>
      <c r="AP31" s="213"/>
      <c r="AQ31" s="214"/>
      <c r="AR31" s="373"/>
      <c r="AS31" s="213"/>
      <c r="AT31" s="215"/>
      <c r="AU31" s="175" t="str">
        <f t="shared" si="66"/>
        <v/>
      </c>
      <c r="AV31" s="59"/>
      <c r="AW31" s="306" t="str">
        <f t="shared" si="65"/>
        <v/>
      </c>
      <c r="AX31" s="58">
        <f t="shared" si="67"/>
        <v>0</v>
      </c>
      <c r="AY31" s="58" t="str">
        <f t="shared" si="68"/>
        <v/>
      </c>
      <c r="AZ31" s="58" t="str">
        <f t="shared" si="69"/>
        <v/>
      </c>
      <c r="BA31" s="175" t="str">
        <f t="shared" si="4"/>
        <v/>
      </c>
      <c r="BB31" s="59"/>
      <c r="BC31" s="306" t="str">
        <f t="shared" si="75"/>
        <v/>
      </c>
      <c r="BD31" s="58">
        <f t="shared" si="6"/>
        <v>0</v>
      </c>
      <c r="BE31" s="58" t="str">
        <f t="shared" si="7"/>
        <v/>
      </c>
      <c r="BF31" s="58" t="str">
        <f t="shared" si="8"/>
        <v/>
      </c>
      <c r="BG31" s="175" t="str">
        <f t="shared" si="9"/>
        <v/>
      </c>
      <c r="BH31" s="59"/>
      <c r="BI31" s="306" t="str">
        <f t="shared" si="75"/>
        <v/>
      </c>
      <c r="BJ31" s="58">
        <f t="shared" si="11"/>
        <v>0</v>
      </c>
      <c r="BK31" s="58" t="str">
        <f t="shared" si="12"/>
        <v/>
      </c>
      <c r="BL31" s="58" t="str">
        <f t="shared" si="13"/>
        <v/>
      </c>
      <c r="BM31" s="175" t="str">
        <f t="shared" si="14"/>
        <v/>
      </c>
      <c r="BN31" s="59"/>
      <c r="BO31" s="306" t="str">
        <f t="shared" si="75"/>
        <v/>
      </c>
      <c r="BP31" s="58">
        <f t="shared" si="16"/>
        <v>0</v>
      </c>
      <c r="BQ31" s="58" t="str">
        <f t="shared" si="17"/>
        <v/>
      </c>
      <c r="BR31" s="58" t="str">
        <f t="shared" si="18"/>
        <v/>
      </c>
      <c r="BS31" s="175" t="str">
        <f t="shared" si="19"/>
        <v/>
      </c>
      <c r="BT31" s="59"/>
      <c r="BU31" s="306" t="str">
        <f t="shared" si="75"/>
        <v/>
      </c>
      <c r="BV31" s="58">
        <f t="shared" si="21"/>
        <v>0</v>
      </c>
      <c r="BW31" s="58" t="str">
        <f t="shared" si="22"/>
        <v/>
      </c>
      <c r="BX31" s="58" t="str">
        <f t="shared" si="23"/>
        <v/>
      </c>
      <c r="BY31" s="175" t="str">
        <f t="shared" si="24"/>
        <v/>
      </c>
      <c r="BZ31" s="59"/>
      <c r="CA31" s="306" t="str">
        <f t="shared" si="75"/>
        <v/>
      </c>
      <c r="CB31" s="58">
        <f t="shared" si="26"/>
        <v>0</v>
      </c>
      <c r="CC31" s="58" t="str">
        <f t="shared" si="27"/>
        <v/>
      </c>
      <c r="CD31" s="58" t="str">
        <f t="shared" si="28"/>
        <v/>
      </c>
      <c r="CE31" s="175" t="str">
        <f t="shared" si="29"/>
        <v/>
      </c>
      <c r="CF31" s="59"/>
      <c r="CG31" s="306" t="str">
        <f t="shared" si="75"/>
        <v/>
      </c>
      <c r="CH31" s="58">
        <f t="shared" si="31"/>
        <v>0</v>
      </c>
      <c r="CI31" s="58" t="str">
        <f t="shared" si="32"/>
        <v/>
      </c>
      <c r="CJ31" s="58" t="str">
        <f t="shared" si="33"/>
        <v/>
      </c>
      <c r="CK31" s="175" t="str">
        <f t="shared" si="34"/>
        <v/>
      </c>
      <c r="CL31" s="59"/>
      <c r="CM31" s="306" t="str">
        <f t="shared" si="75"/>
        <v/>
      </c>
      <c r="CN31" s="58">
        <f t="shared" si="36"/>
        <v>0</v>
      </c>
      <c r="CO31" s="58" t="str">
        <f t="shared" si="37"/>
        <v/>
      </c>
      <c r="CP31" s="58" t="str">
        <f t="shared" si="38"/>
        <v/>
      </c>
      <c r="CQ31" s="175" t="str">
        <f t="shared" si="39"/>
        <v/>
      </c>
      <c r="CR31" s="59"/>
      <c r="CS31" s="306" t="str">
        <f t="shared" si="75"/>
        <v/>
      </c>
      <c r="CT31" s="58">
        <f t="shared" si="41"/>
        <v>0</v>
      </c>
      <c r="CU31" s="58" t="str">
        <f t="shared" si="42"/>
        <v/>
      </c>
      <c r="CV31" s="58" t="str">
        <f t="shared" si="43"/>
        <v/>
      </c>
      <c r="CW31" s="58">
        <f t="shared" si="76"/>
        <v>0</v>
      </c>
      <c r="CX31" s="58" t="str">
        <f t="shared" si="71"/>
        <v/>
      </c>
      <c r="CY31" s="58" t="str">
        <f t="shared" si="72"/>
        <v/>
      </c>
      <c r="CZ31" s="60" t="str">
        <f t="shared" si="73"/>
        <v/>
      </c>
    </row>
    <row r="32" spans="1:104" ht="26.25" customHeight="1" outlineLevel="1">
      <c r="A32" s="71"/>
      <c r="B32" s="47"/>
      <c r="C32" s="47"/>
      <c r="D32" s="43"/>
      <c r="E32" s="48"/>
      <c r="F32" s="49"/>
      <c r="G32" s="49"/>
      <c r="H32" s="50"/>
      <c r="I32" s="51">
        <f t="shared" si="74"/>
        <v>0</v>
      </c>
      <c r="J32" s="52"/>
      <c r="K32" s="51"/>
      <c r="L32" s="169">
        <f t="shared" si="49"/>
        <v>0</v>
      </c>
      <c r="M32" s="169">
        <f t="shared" si="50"/>
        <v>0</v>
      </c>
      <c r="N32" s="186"/>
      <c r="O32" s="53">
        <f t="shared" si="51"/>
        <v>0</v>
      </c>
      <c r="P32" s="181"/>
      <c r="Q32" s="54">
        <f t="shared" si="52"/>
        <v>0</v>
      </c>
      <c r="R32" s="55">
        <f t="shared" si="53"/>
        <v>0</v>
      </c>
      <c r="S32" s="72"/>
      <c r="T32" s="72"/>
      <c r="U32" s="370"/>
      <c r="V32" s="370"/>
      <c r="W32" s="370"/>
      <c r="X32" s="370"/>
      <c r="Y32" s="203"/>
      <c r="Z32" s="197">
        <f t="shared" si="54"/>
        <v>0</v>
      </c>
      <c r="AA32" s="209">
        <f t="shared" si="55"/>
        <v>0</v>
      </c>
      <c r="AB32" s="207">
        <f t="shared" si="56"/>
        <v>0</v>
      </c>
      <c r="AC32" s="73"/>
      <c r="AD32" s="73"/>
      <c r="AE32" s="172"/>
      <c r="AF32" s="212"/>
      <c r="AG32" s="213"/>
      <c r="AH32" s="214"/>
      <c r="AI32" s="373"/>
      <c r="AJ32" s="213"/>
      <c r="AK32" s="214"/>
      <c r="AL32" s="213"/>
      <c r="AM32" s="214"/>
      <c r="AN32" s="373"/>
      <c r="AO32" s="213"/>
      <c r="AP32" s="213"/>
      <c r="AQ32" s="214"/>
      <c r="AR32" s="373"/>
      <c r="AS32" s="213"/>
      <c r="AT32" s="215"/>
      <c r="AU32" s="175" t="str">
        <f t="shared" si="66"/>
        <v/>
      </c>
      <c r="AV32" s="59"/>
      <c r="AW32" s="306" t="str">
        <f t="shared" si="65"/>
        <v/>
      </c>
      <c r="AX32" s="58">
        <f t="shared" si="67"/>
        <v>0</v>
      </c>
      <c r="AY32" s="58" t="str">
        <f t="shared" si="68"/>
        <v/>
      </c>
      <c r="AZ32" s="58" t="str">
        <f t="shared" si="69"/>
        <v/>
      </c>
      <c r="BA32" s="175" t="str">
        <f t="shared" si="4"/>
        <v/>
      </c>
      <c r="BB32" s="59"/>
      <c r="BC32" s="306" t="str">
        <f t="shared" si="75"/>
        <v/>
      </c>
      <c r="BD32" s="58">
        <f t="shared" si="6"/>
        <v>0</v>
      </c>
      <c r="BE32" s="58" t="str">
        <f t="shared" si="7"/>
        <v/>
      </c>
      <c r="BF32" s="58" t="str">
        <f t="shared" si="8"/>
        <v/>
      </c>
      <c r="BG32" s="175" t="str">
        <f t="shared" si="9"/>
        <v/>
      </c>
      <c r="BH32" s="59"/>
      <c r="BI32" s="306" t="str">
        <f t="shared" si="75"/>
        <v/>
      </c>
      <c r="BJ32" s="58">
        <f t="shared" si="11"/>
        <v>0</v>
      </c>
      <c r="BK32" s="58" t="str">
        <f t="shared" si="12"/>
        <v/>
      </c>
      <c r="BL32" s="58" t="str">
        <f t="shared" si="13"/>
        <v/>
      </c>
      <c r="BM32" s="175" t="str">
        <f t="shared" si="14"/>
        <v/>
      </c>
      <c r="BN32" s="59"/>
      <c r="BO32" s="306" t="str">
        <f t="shared" si="75"/>
        <v/>
      </c>
      <c r="BP32" s="58">
        <f t="shared" si="16"/>
        <v>0</v>
      </c>
      <c r="BQ32" s="58" t="str">
        <f t="shared" si="17"/>
        <v/>
      </c>
      <c r="BR32" s="58" t="str">
        <f t="shared" si="18"/>
        <v/>
      </c>
      <c r="BS32" s="175" t="str">
        <f t="shared" si="19"/>
        <v/>
      </c>
      <c r="BT32" s="59"/>
      <c r="BU32" s="306" t="str">
        <f t="shared" si="75"/>
        <v/>
      </c>
      <c r="BV32" s="58">
        <f t="shared" si="21"/>
        <v>0</v>
      </c>
      <c r="BW32" s="58" t="str">
        <f t="shared" si="22"/>
        <v/>
      </c>
      <c r="BX32" s="58" t="str">
        <f t="shared" si="23"/>
        <v/>
      </c>
      <c r="BY32" s="175" t="str">
        <f t="shared" si="24"/>
        <v/>
      </c>
      <c r="BZ32" s="59"/>
      <c r="CA32" s="306" t="str">
        <f t="shared" si="75"/>
        <v/>
      </c>
      <c r="CB32" s="58">
        <f t="shared" si="26"/>
        <v>0</v>
      </c>
      <c r="CC32" s="58" t="str">
        <f t="shared" si="27"/>
        <v/>
      </c>
      <c r="CD32" s="58" t="str">
        <f t="shared" si="28"/>
        <v/>
      </c>
      <c r="CE32" s="175" t="str">
        <f t="shared" si="29"/>
        <v/>
      </c>
      <c r="CF32" s="59"/>
      <c r="CG32" s="306" t="str">
        <f t="shared" si="75"/>
        <v/>
      </c>
      <c r="CH32" s="58">
        <f t="shared" si="31"/>
        <v>0</v>
      </c>
      <c r="CI32" s="58" t="str">
        <f t="shared" si="32"/>
        <v/>
      </c>
      <c r="CJ32" s="58" t="str">
        <f t="shared" si="33"/>
        <v/>
      </c>
      <c r="CK32" s="175" t="str">
        <f t="shared" si="34"/>
        <v/>
      </c>
      <c r="CL32" s="59"/>
      <c r="CM32" s="306" t="str">
        <f t="shared" si="75"/>
        <v/>
      </c>
      <c r="CN32" s="58">
        <f t="shared" si="36"/>
        <v>0</v>
      </c>
      <c r="CO32" s="58" t="str">
        <f t="shared" si="37"/>
        <v/>
      </c>
      <c r="CP32" s="58" t="str">
        <f t="shared" si="38"/>
        <v/>
      </c>
      <c r="CQ32" s="175" t="str">
        <f t="shared" si="39"/>
        <v/>
      </c>
      <c r="CR32" s="59"/>
      <c r="CS32" s="306" t="str">
        <f t="shared" si="75"/>
        <v/>
      </c>
      <c r="CT32" s="58">
        <f t="shared" si="41"/>
        <v>0</v>
      </c>
      <c r="CU32" s="58" t="str">
        <f t="shared" si="42"/>
        <v/>
      </c>
      <c r="CV32" s="58" t="str">
        <f t="shared" si="43"/>
        <v/>
      </c>
      <c r="CW32" s="58">
        <f t="shared" si="76"/>
        <v>0</v>
      </c>
      <c r="CX32" s="58" t="str">
        <f t="shared" si="71"/>
        <v/>
      </c>
      <c r="CY32" s="58" t="str">
        <f t="shared" si="72"/>
        <v/>
      </c>
      <c r="CZ32" s="60" t="str">
        <f t="shared" si="73"/>
        <v/>
      </c>
    </row>
    <row r="33" spans="1:104" ht="26.25" customHeight="1" outlineLevel="1">
      <c r="A33" s="71"/>
      <c r="B33" s="47"/>
      <c r="C33" s="47"/>
      <c r="D33" s="43"/>
      <c r="E33" s="48"/>
      <c r="F33" s="49"/>
      <c r="G33" s="49"/>
      <c r="H33" s="50"/>
      <c r="I33" s="51">
        <f t="shared" si="74"/>
        <v>0</v>
      </c>
      <c r="J33" s="52"/>
      <c r="K33" s="51"/>
      <c r="L33" s="169">
        <f t="shared" si="49"/>
        <v>0</v>
      </c>
      <c r="M33" s="169">
        <f t="shared" si="50"/>
        <v>0</v>
      </c>
      <c r="N33" s="186"/>
      <c r="O33" s="53">
        <f t="shared" si="51"/>
        <v>0</v>
      </c>
      <c r="P33" s="181"/>
      <c r="Q33" s="54">
        <f t="shared" si="52"/>
        <v>0</v>
      </c>
      <c r="R33" s="55">
        <f t="shared" si="53"/>
        <v>0</v>
      </c>
      <c r="S33" s="72"/>
      <c r="T33" s="72"/>
      <c r="U33" s="370"/>
      <c r="V33" s="370"/>
      <c r="W33" s="370"/>
      <c r="X33" s="370"/>
      <c r="Y33" s="203"/>
      <c r="Z33" s="197">
        <f t="shared" si="54"/>
        <v>0</v>
      </c>
      <c r="AA33" s="209">
        <f t="shared" si="55"/>
        <v>0</v>
      </c>
      <c r="AB33" s="207">
        <f t="shared" si="56"/>
        <v>0</v>
      </c>
      <c r="AC33" s="73"/>
      <c r="AD33" s="73"/>
      <c r="AE33" s="172"/>
      <c r="AF33" s="212"/>
      <c r="AG33" s="213"/>
      <c r="AH33" s="214"/>
      <c r="AI33" s="373"/>
      <c r="AJ33" s="213"/>
      <c r="AK33" s="214"/>
      <c r="AL33" s="213"/>
      <c r="AM33" s="214"/>
      <c r="AN33" s="373"/>
      <c r="AO33" s="213"/>
      <c r="AP33" s="213"/>
      <c r="AQ33" s="214"/>
      <c r="AR33" s="373"/>
      <c r="AS33" s="213"/>
      <c r="AT33" s="215"/>
      <c r="AU33" s="175" t="str">
        <f t="shared" si="66"/>
        <v/>
      </c>
      <c r="AV33" s="59"/>
      <c r="AW33" s="306" t="str">
        <f t="shared" si="65"/>
        <v/>
      </c>
      <c r="AX33" s="58">
        <f t="shared" si="67"/>
        <v>0</v>
      </c>
      <c r="AY33" s="58" t="str">
        <f t="shared" si="68"/>
        <v/>
      </c>
      <c r="AZ33" s="58" t="str">
        <f t="shared" si="69"/>
        <v/>
      </c>
      <c r="BA33" s="175" t="str">
        <f t="shared" si="4"/>
        <v/>
      </c>
      <c r="BB33" s="59"/>
      <c r="BC33" s="306" t="str">
        <f t="shared" si="75"/>
        <v/>
      </c>
      <c r="BD33" s="58">
        <f t="shared" si="6"/>
        <v>0</v>
      </c>
      <c r="BE33" s="58" t="str">
        <f t="shared" si="7"/>
        <v/>
      </c>
      <c r="BF33" s="58" t="str">
        <f t="shared" si="8"/>
        <v/>
      </c>
      <c r="BG33" s="175" t="str">
        <f t="shared" si="9"/>
        <v/>
      </c>
      <c r="BH33" s="59"/>
      <c r="BI33" s="306" t="str">
        <f t="shared" si="75"/>
        <v/>
      </c>
      <c r="BJ33" s="58">
        <f t="shared" si="11"/>
        <v>0</v>
      </c>
      <c r="BK33" s="58" t="str">
        <f t="shared" si="12"/>
        <v/>
      </c>
      <c r="BL33" s="58" t="str">
        <f t="shared" si="13"/>
        <v/>
      </c>
      <c r="BM33" s="175" t="str">
        <f t="shared" si="14"/>
        <v/>
      </c>
      <c r="BN33" s="59"/>
      <c r="BO33" s="306" t="str">
        <f t="shared" si="75"/>
        <v/>
      </c>
      <c r="BP33" s="58">
        <f t="shared" si="16"/>
        <v>0</v>
      </c>
      <c r="BQ33" s="58" t="str">
        <f t="shared" si="17"/>
        <v/>
      </c>
      <c r="BR33" s="58" t="str">
        <f t="shared" si="18"/>
        <v/>
      </c>
      <c r="BS33" s="175" t="str">
        <f t="shared" si="19"/>
        <v/>
      </c>
      <c r="BT33" s="59"/>
      <c r="BU33" s="306" t="str">
        <f t="shared" si="75"/>
        <v/>
      </c>
      <c r="BV33" s="58">
        <f t="shared" si="21"/>
        <v>0</v>
      </c>
      <c r="BW33" s="58" t="str">
        <f t="shared" si="22"/>
        <v/>
      </c>
      <c r="BX33" s="58" t="str">
        <f t="shared" si="23"/>
        <v/>
      </c>
      <c r="BY33" s="175" t="str">
        <f t="shared" si="24"/>
        <v/>
      </c>
      <c r="BZ33" s="59"/>
      <c r="CA33" s="306" t="str">
        <f t="shared" si="75"/>
        <v/>
      </c>
      <c r="CB33" s="58">
        <f t="shared" si="26"/>
        <v>0</v>
      </c>
      <c r="CC33" s="58" t="str">
        <f t="shared" si="27"/>
        <v/>
      </c>
      <c r="CD33" s="58" t="str">
        <f t="shared" si="28"/>
        <v/>
      </c>
      <c r="CE33" s="175" t="str">
        <f t="shared" si="29"/>
        <v/>
      </c>
      <c r="CF33" s="59"/>
      <c r="CG33" s="306" t="str">
        <f t="shared" si="75"/>
        <v/>
      </c>
      <c r="CH33" s="58">
        <f t="shared" si="31"/>
        <v>0</v>
      </c>
      <c r="CI33" s="58" t="str">
        <f t="shared" si="32"/>
        <v/>
      </c>
      <c r="CJ33" s="58" t="str">
        <f t="shared" si="33"/>
        <v/>
      </c>
      <c r="CK33" s="175" t="str">
        <f t="shared" si="34"/>
        <v/>
      </c>
      <c r="CL33" s="59"/>
      <c r="CM33" s="306" t="str">
        <f t="shared" si="75"/>
        <v/>
      </c>
      <c r="CN33" s="58">
        <f t="shared" si="36"/>
        <v>0</v>
      </c>
      <c r="CO33" s="58" t="str">
        <f t="shared" si="37"/>
        <v/>
      </c>
      <c r="CP33" s="58" t="str">
        <f t="shared" si="38"/>
        <v/>
      </c>
      <c r="CQ33" s="175" t="str">
        <f t="shared" si="39"/>
        <v/>
      </c>
      <c r="CR33" s="59"/>
      <c r="CS33" s="306" t="str">
        <f t="shared" si="75"/>
        <v/>
      </c>
      <c r="CT33" s="58">
        <f t="shared" si="41"/>
        <v>0</v>
      </c>
      <c r="CU33" s="58" t="str">
        <f t="shared" si="42"/>
        <v/>
      </c>
      <c r="CV33" s="58" t="str">
        <f t="shared" si="43"/>
        <v/>
      </c>
      <c r="CW33" s="58">
        <f t="shared" si="76"/>
        <v>0</v>
      </c>
      <c r="CX33" s="58" t="str">
        <f t="shared" si="71"/>
        <v/>
      </c>
      <c r="CY33" s="58" t="str">
        <f t="shared" si="72"/>
        <v/>
      </c>
      <c r="CZ33" s="60" t="str">
        <f t="shared" si="73"/>
        <v/>
      </c>
    </row>
    <row r="34" spans="1:104" ht="26.25" customHeight="1" outlineLevel="1">
      <c r="A34" s="71"/>
      <c r="B34" s="47"/>
      <c r="C34" s="47"/>
      <c r="D34" s="43"/>
      <c r="E34" s="48"/>
      <c r="F34" s="49"/>
      <c r="G34" s="49"/>
      <c r="H34" s="50"/>
      <c r="I34" s="51">
        <f t="shared" si="74"/>
        <v>0</v>
      </c>
      <c r="J34" s="52"/>
      <c r="K34" s="51"/>
      <c r="L34" s="169">
        <f t="shared" si="49"/>
        <v>0</v>
      </c>
      <c r="M34" s="169">
        <f t="shared" si="50"/>
        <v>0</v>
      </c>
      <c r="N34" s="186"/>
      <c r="O34" s="53">
        <f t="shared" si="51"/>
        <v>0</v>
      </c>
      <c r="P34" s="181"/>
      <c r="Q34" s="54">
        <f t="shared" si="52"/>
        <v>0</v>
      </c>
      <c r="R34" s="55">
        <f t="shared" si="53"/>
        <v>0</v>
      </c>
      <c r="S34" s="72"/>
      <c r="T34" s="72"/>
      <c r="U34" s="370"/>
      <c r="V34" s="370"/>
      <c r="W34" s="370"/>
      <c r="X34" s="370"/>
      <c r="Y34" s="203"/>
      <c r="Z34" s="197">
        <f t="shared" si="54"/>
        <v>0</v>
      </c>
      <c r="AA34" s="209">
        <f t="shared" si="55"/>
        <v>0</v>
      </c>
      <c r="AB34" s="207">
        <f t="shared" si="56"/>
        <v>0</v>
      </c>
      <c r="AC34" s="73"/>
      <c r="AD34" s="73"/>
      <c r="AE34" s="172"/>
      <c r="AF34" s="212"/>
      <c r="AG34" s="213"/>
      <c r="AH34" s="214"/>
      <c r="AI34" s="373"/>
      <c r="AJ34" s="213"/>
      <c r="AK34" s="214"/>
      <c r="AL34" s="213"/>
      <c r="AM34" s="214"/>
      <c r="AN34" s="373"/>
      <c r="AO34" s="213"/>
      <c r="AP34" s="213"/>
      <c r="AQ34" s="214"/>
      <c r="AR34" s="373"/>
      <c r="AS34" s="213"/>
      <c r="AT34" s="215"/>
      <c r="AU34" s="175" t="str">
        <f t="shared" si="66"/>
        <v/>
      </c>
      <c r="AV34" s="59"/>
      <c r="AW34" s="306" t="str">
        <f t="shared" si="65"/>
        <v/>
      </c>
      <c r="AX34" s="58">
        <f t="shared" si="67"/>
        <v>0</v>
      </c>
      <c r="AY34" s="58" t="str">
        <f t="shared" si="68"/>
        <v/>
      </c>
      <c r="AZ34" s="58" t="str">
        <f t="shared" si="69"/>
        <v/>
      </c>
      <c r="BA34" s="175" t="str">
        <f t="shared" si="4"/>
        <v/>
      </c>
      <c r="BB34" s="59"/>
      <c r="BC34" s="306" t="str">
        <f t="shared" si="75"/>
        <v/>
      </c>
      <c r="BD34" s="58">
        <f t="shared" si="6"/>
        <v>0</v>
      </c>
      <c r="BE34" s="58" t="str">
        <f t="shared" si="7"/>
        <v/>
      </c>
      <c r="BF34" s="58" t="str">
        <f t="shared" si="8"/>
        <v/>
      </c>
      <c r="BG34" s="175" t="str">
        <f t="shared" si="9"/>
        <v/>
      </c>
      <c r="BH34" s="59"/>
      <c r="BI34" s="306" t="str">
        <f t="shared" si="75"/>
        <v/>
      </c>
      <c r="BJ34" s="58">
        <f t="shared" si="11"/>
        <v>0</v>
      </c>
      <c r="BK34" s="58" t="str">
        <f t="shared" si="12"/>
        <v/>
      </c>
      <c r="BL34" s="58" t="str">
        <f t="shared" si="13"/>
        <v/>
      </c>
      <c r="BM34" s="175" t="str">
        <f t="shared" si="14"/>
        <v/>
      </c>
      <c r="BN34" s="59"/>
      <c r="BO34" s="306" t="str">
        <f t="shared" si="75"/>
        <v/>
      </c>
      <c r="BP34" s="58">
        <f t="shared" si="16"/>
        <v>0</v>
      </c>
      <c r="BQ34" s="58" t="str">
        <f t="shared" si="17"/>
        <v/>
      </c>
      <c r="BR34" s="58" t="str">
        <f t="shared" si="18"/>
        <v/>
      </c>
      <c r="BS34" s="175" t="str">
        <f t="shared" si="19"/>
        <v/>
      </c>
      <c r="BT34" s="59"/>
      <c r="BU34" s="306" t="str">
        <f t="shared" si="75"/>
        <v/>
      </c>
      <c r="BV34" s="58">
        <f t="shared" si="21"/>
        <v>0</v>
      </c>
      <c r="BW34" s="58" t="str">
        <f t="shared" si="22"/>
        <v/>
      </c>
      <c r="BX34" s="58" t="str">
        <f t="shared" si="23"/>
        <v/>
      </c>
      <c r="BY34" s="175" t="str">
        <f t="shared" si="24"/>
        <v/>
      </c>
      <c r="BZ34" s="59"/>
      <c r="CA34" s="306" t="str">
        <f t="shared" si="75"/>
        <v/>
      </c>
      <c r="CB34" s="58">
        <f t="shared" si="26"/>
        <v>0</v>
      </c>
      <c r="CC34" s="58" t="str">
        <f t="shared" si="27"/>
        <v/>
      </c>
      <c r="CD34" s="58" t="str">
        <f t="shared" si="28"/>
        <v/>
      </c>
      <c r="CE34" s="175" t="str">
        <f t="shared" si="29"/>
        <v/>
      </c>
      <c r="CF34" s="59"/>
      <c r="CG34" s="306" t="str">
        <f t="shared" si="75"/>
        <v/>
      </c>
      <c r="CH34" s="58">
        <f t="shared" si="31"/>
        <v>0</v>
      </c>
      <c r="CI34" s="58" t="str">
        <f t="shared" si="32"/>
        <v/>
      </c>
      <c r="CJ34" s="58" t="str">
        <f t="shared" si="33"/>
        <v/>
      </c>
      <c r="CK34" s="175" t="str">
        <f t="shared" si="34"/>
        <v/>
      </c>
      <c r="CL34" s="59"/>
      <c r="CM34" s="306" t="str">
        <f t="shared" si="75"/>
        <v/>
      </c>
      <c r="CN34" s="58">
        <f t="shared" si="36"/>
        <v>0</v>
      </c>
      <c r="CO34" s="58" t="str">
        <f t="shared" si="37"/>
        <v/>
      </c>
      <c r="CP34" s="58" t="str">
        <f t="shared" si="38"/>
        <v/>
      </c>
      <c r="CQ34" s="175" t="str">
        <f t="shared" si="39"/>
        <v/>
      </c>
      <c r="CR34" s="59"/>
      <c r="CS34" s="306" t="str">
        <f t="shared" si="75"/>
        <v/>
      </c>
      <c r="CT34" s="58">
        <f t="shared" si="41"/>
        <v>0</v>
      </c>
      <c r="CU34" s="58" t="str">
        <f t="shared" si="42"/>
        <v/>
      </c>
      <c r="CV34" s="58" t="str">
        <f t="shared" si="43"/>
        <v/>
      </c>
      <c r="CW34" s="58">
        <f t="shared" si="76"/>
        <v>0</v>
      </c>
      <c r="CX34" s="58" t="str">
        <f t="shared" si="71"/>
        <v/>
      </c>
      <c r="CY34" s="58" t="str">
        <f t="shared" si="72"/>
        <v/>
      </c>
      <c r="CZ34" s="60" t="str">
        <f t="shared" si="73"/>
        <v/>
      </c>
    </row>
    <row r="35" spans="1:104" ht="26.25" customHeight="1" outlineLevel="1">
      <c r="A35" s="71"/>
      <c r="B35" s="47"/>
      <c r="C35" s="47"/>
      <c r="D35" s="43"/>
      <c r="E35" s="48"/>
      <c r="F35" s="49"/>
      <c r="G35" s="49"/>
      <c r="H35" s="50"/>
      <c r="I35" s="51">
        <f t="shared" si="74"/>
        <v>0</v>
      </c>
      <c r="J35" s="52"/>
      <c r="K35" s="51"/>
      <c r="L35" s="169">
        <f t="shared" ref="L35:L47" si="77">I35-K35</f>
        <v>0</v>
      </c>
      <c r="M35" s="169">
        <f t="shared" si="50"/>
        <v>0</v>
      </c>
      <c r="N35" s="186"/>
      <c r="O35" s="53">
        <f t="shared" si="51"/>
        <v>0</v>
      </c>
      <c r="P35" s="181"/>
      <c r="Q35" s="54">
        <f t="shared" si="52"/>
        <v>0</v>
      </c>
      <c r="R35" s="55">
        <f t="shared" si="53"/>
        <v>0</v>
      </c>
      <c r="S35" s="72"/>
      <c r="T35" s="72"/>
      <c r="U35" s="370"/>
      <c r="V35" s="370"/>
      <c r="W35" s="370"/>
      <c r="X35" s="370"/>
      <c r="Y35" s="203"/>
      <c r="Z35" s="197">
        <f t="shared" si="54"/>
        <v>0</v>
      </c>
      <c r="AA35" s="209">
        <f t="shared" si="55"/>
        <v>0</v>
      </c>
      <c r="AB35" s="207">
        <f t="shared" si="56"/>
        <v>0</v>
      </c>
      <c r="AC35" s="73"/>
      <c r="AD35" s="73"/>
      <c r="AE35" s="172"/>
      <c r="AF35" s="212"/>
      <c r="AG35" s="213"/>
      <c r="AH35" s="214"/>
      <c r="AI35" s="373"/>
      <c r="AJ35" s="213"/>
      <c r="AK35" s="214"/>
      <c r="AL35" s="213"/>
      <c r="AM35" s="214"/>
      <c r="AN35" s="373"/>
      <c r="AO35" s="213"/>
      <c r="AP35" s="213"/>
      <c r="AQ35" s="214"/>
      <c r="AR35" s="373"/>
      <c r="AS35" s="213"/>
      <c r="AT35" s="215"/>
      <c r="AU35" s="175" t="str">
        <f t="shared" si="66"/>
        <v/>
      </c>
      <c r="AV35" s="59"/>
      <c r="AW35" s="306" t="str">
        <f t="shared" si="65"/>
        <v/>
      </c>
      <c r="AX35" s="58">
        <f t="shared" si="67"/>
        <v>0</v>
      </c>
      <c r="AY35" s="58" t="str">
        <f t="shared" si="68"/>
        <v/>
      </c>
      <c r="AZ35" s="58" t="str">
        <f t="shared" si="69"/>
        <v/>
      </c>
      <c r="BA35" s="175" t="str">
        <f t="shared" si="4"/>
        <v/>
      </c>
      <c r="BB35" s="59"/>
      <c r="BC35" s="306" t="str">
        <f t="shared" si="75"/>
        <v/>
      </c>
      <c r="BD35" s="58">
        <f t="shared" si="6"/>
        <v>0</v>
      </c>
      <c r="BE35" s="58" t="str">
        <f t="shared" si="7"/>
        <v/>
      </c>
      <c r="BF35" s="58" t="str">
        <f t="shared" si="8"/>
        <v/>
      </c>
      <c r="BG35" s="175" t="str">
        <f t="shared" si="9"/>
        <v/>
      </c>
      <c r="BH35" s="59"/>
      <c r="BI35" s="306" t="str">
        <f t="shared" si="75"/>
        <v/>
      </c>
      <c r="BJ35" s="58">
        <f t="shared" si="11"/>
        <v>0</v>
      </c>
      <c r="BK35" s="58" t="str">
        <f t="shared" si="12"/>
        <v/>
      </c>
      <c r="BL35" s="58" t="str">
        <f t="shared" si="13"/>
        <v/>
      </c>
      <c r="BM35" s="175" t="str">
        <f t="shared" si="14"/>
        <v/>
      </c>
      <c r="BN35" s="59"/>
      <c r="BO35" s="306" t="str">
        <f t="shared" si="75"/>
        <v/>
      </c>
      <c r="BP35" s="58">
        <f t="shared" si="16"/>
        <v>0</v>
      </c>
      <c r="BQ35" s="58" t="str">
        <f t="shared" si="17"/>
        <v/>
      </c>
      <c r="BR35" s="58" t="str">
        <f t="shared" si="18"/>
        <v/>
      </c>
      <c r="BS35" s="175" t="str">
        <f t="shared" si="19"/>
        <v/>
      </c>
      <c r="BT35" s="59"/>
      <c r="BU35" s="306" t="str">
        <f t="shared" si="75"/>
        <v/>
      </c>
      <c r="BV35" s="58">
        <f t="shared" si="21"/>
        <v>0</v>
      </c>
      <c r="BW35" s="58" t="str">
        <f t="shared" si="22"/>
        <v/>
      </c>
      <c r="BX35" s="58" t="str">
        <f t="shared" si="23"/>
        <v/>
      </c>
      <c r="BY35" s="175" t="str">
        <f t="shared" si="24"/>
        <v/>
      </c>
      <c r="BZ35" s="59"/>
      <c r="CA35" s="306" t="str">
        <f t="shared" si="75"/>
        <v/>
      </c>
      <c r="CB35" s="58">
        <f t="shared" si="26"/>
        <v>0</v>
      </c>
      <c r="CC35" s="58" t="str">
        <f t="shared" si="27"/>
        <v/>
      </c>
      <c r="CD35" s="58" t="str">
        <f t="shared" si="28"/>
        <v/>
      </c>
      <c r="CE35" s="175" t="str">
        <f t="shared" si="29"/>
        <v/>
      </c>
      <c r="CF35" s="59"/>
      <c r="CG35" s="306" t="str">
        <f t="shared" si="75"/>
        <v/>
      </c>
      <c r="CH35" s="58">
        <f t="shared" si="31"/>
        <v>0</v>
      </c>
      <c r="CI35" s="58" t="str">
        <f t="shared" si="32"/>
        <v/>
      </c>
      <c r="CJ35" s="58" t="str">
        <f t="shared" si="33"/>
        <v/>
      </c>
      <c r="CK35" s="175" t="str">
        <f t="shared" si="34"/>
        <v/>
      </c>
      <c r="CL35" s="59"/>
      <c r="CM35" s="306" t="str">
        <f t="shared" si="75"/>
        <v/>
      </c>
      <c r="CN35" s="58">
        <f t="shared" si="36"/>
        <v>0</v>
      </c>
      <c r="CO35" s="58" t="str">
        <f t="shared" si="37"/>
        <v/>
      </c>
      <c r="CP35" s="58" t="str">
        <f t="shared" si="38"/>
        <v/>
      </c>
      <c r="CQ35" s="175" t="str">
        <f t="shared" si="39"/>
        <v/>
      </c>
      <c r="CR35" s="59"/>
      <c r="CS35" s="306" t="str">
        <f t="shared" si="75"/>
        <v/>
      </c>
      <c r="CT35" s="58">
        <f t="shared" si="41"/>
        <v>0</v>
      </c>
      <c r="CU35" s="58" t="str">
        <f t="shared" si="42"/>
        <v/>
      </c>
      <c r="CV35" s="58" t="str">
        <f t="shared" si="43"/>
        <v/>
      </c>
      <c r="CW35" s="58">
        <f t="shared" si="76"/>
        <v>0</v>
      </c>
      <c r="CX35" s="58" t="str">
        <f t="shared" si="71"/>
        <v/>
      </c>
      <c r="CY35" s="58" t="str">
        <f t="shared" si="72"/>
        <v/>
      </c>
      <c r="CZ35" s="60" t="str">
        <f t="shared" si="73"/>
        <v/>
      </c>
    </row>
    <row r="36" spans="1:104" ht="26.25" customHeight="1" outlineLevel="1">
      <c r="A36" s="71"/>
      <c r="B36" s="47"/>
      <c r="C36" s="47"/>
      <c r="D36" s="43"/>
      <c r="E36" s="48"/>
      <c r="F36" s="49"/>
      <c r="G36" s="49"/>
      <c r="H36" s="50"/>
      <c r="I36" s="51">
        <f t="shared" si="74"/>
        <v>0</v>
      </c>
      <c r="J36" s="52"/>
      <c r="K36" s="51"/>
      <c r="L36" s="169">
        <f t="shared" si="77"/>
        <v>0</v>
      </c>
      <c r="M36" s="169">
        <f t="shared" si="50"/>
        <v>0</v>
      </c>
      <c r="N36" s="186"/>
      <c r="O36" s="53">
        <f t="shared" si="51"/>
        <v>0</v>
      </c>
      <c r="P36" s="181"/>
      <c r="Q36" s="54">
        <f t="shared" si="52"/>
        <v>0</v>
      </c>
      <c r="R36" s="55">
        <f t="shared" si="53"/>
        <v>0</v>
      </c>
      <c r="S36" s="72"/>
      <c r="T36" s="72"/>
      <c r="U36" s="370"/>
      <c r="V36" s="370"/>
      <c r="W36" s="370"/>
      <c r="X36" s="370"/>
      <c r="Y36" s="203"/>
      <c r="Z36" s="197">
        <f t="shared" si="54"/>
        <v>0</v>
      </c>
      <c r="AA36" s="209">
        <f t="shared" si="55"/>
        <v>0</v>
      </c>
      <c r="AB36" s="207">
        <f t="shared" si="56"/>
        <v>0</v>
      </c>
      <c r="AC36" s="73"/>
      <c r="AD36" s="73"/>
      <c r="AE36" s="172"/>
      <c r="AF36" s="212"/>
      <c r="AG36" s="213"/>
      <c r="AH36" s="214"/>
      <c r="AI36" s="373"/>
      <c r="AJ36" s="213"/>
      <c r="AK36" s="214"/>
      <c r="AL36" s="213"/>
      <c r="AM36" s="214"/>
      <c r="AN36" s="373"/>
      <c r="AO36" s="213"/>
      <c r="AP36" s="213"/>
      <c r="AQ36" s="214"/>
      <c r="AR36" s="373"/>
      <c r="AS36" s="213"/>
      <c r="AT36" s="215"/>
      <c r="AU36" s="175" t="str">
        <f t="shared" si="66"/>
        <v/>
      </c>
      <c r="AV36" s="59"/>
      <c r="AW36" s="306" t="str">
        <f t="shared" si="65"/>
        <v/>
      </c>
      <c r="AX36" s="58">
        <f t="shared" si="67"/>
        <v>0</v>
      </c>
      <c r="AY36" s="58" t="str">
        <f t="shared" si="68"/>
        <v/>
      </c>
      <c r="AZ36" s="58" t="str">
        <f t="shared" si="69"/>
        <v/>
      </c>
      <c r="BA36" s="175" t="str">
        <f t="shared" si="4"/>
        <v/>
      </c>
      <c r="BB36" s="59"/>
      <c r="BC36" s="306" t="str">
        <f t="shared" si="75"/>
        <v/>
      </c>
      <c r="BD36" s="58">
        <f t="shared" si="6"/>
        <v>0</v>
      </c>
      <c r="BE36" s="58" t="str">
        <f t="shared" si="7"/>
        <v/>
      </c>
      <c r="BF36" s="58" t="str">
        <f t="shared" si="8"/>
        <v/>
      </c>
      <c r="BG36" s="175" t="str">
        <f t="shared" si="9"/>
        <v/>
      </c>
      <c r="BH36" s="59"/>
      <c r="BI36" s="306" t="str">
        <f t="shared" si="75"/>
        <v/>
      </c>
      <c r="BJ36" s="58">
        <f t="shared" si="11"/>
        <v>0</v>
      </c>
      <c r="BK36" s="58" t="str">
        <f t="shared" si="12"/>
        <v/>
      </c>
      <c r="BL36" s="58" t="str">
        <f t="shared" si="13"/>
        <v/>
      </c>
      <c r="BM36" s="175" t="str">
        <f t="shared" si="14"/>
        <v/>
      </c>
      <c r="BN36" s="59"/>
      <c r="BO36" s="306" t="str">
        <f t="shared" si="75"/>
        <v/>
      </c>
      <c r="BP36" s="58">
        <f t="shared" si="16"/>
        <v>0</v>
      </c>
      <c r="BQ36" s="58" t="str">
        <f t="shared" si="17"/>
        <v/>
      </c>
      <c r="BR36" s="58" t="str">
        <f t="shared" si="18"/>
        <v/>
      </c>
      <c r="BS36" s="175" t="str">
        <f t="shared" si="19"/>
        <v/>
      </c>
      <c r="BT36" s="59"/>
      <c r="BU36" s="306" t="str">
        <f t="shared" si="75"/>
        <v/>
      </c>
      <c r="BV36" s="58">
        <f t="shared" si="21"/>
        <v>0</v>
      </c>
      <c r="BW36" s="58" t="str">
        <f t="shared" si="22"/>
        <v/>
      </c>
      <c r="BX36" s="58" t="str">
        <f t="shared" si="23"/>
        <v/>
      </c>
      <c r="BY36" s="175" t="str">
        <f t="shared" si="24"/>
        <v/>
      </c>
      <c r="BZ36" s="59"/>
      <c r="CA36" s="306" t="str">
        <f t="shared" si="75"/>
        <v/>
      </c>
      <c r="CB36" s="58">
        <f t="shared" si="26"/>
        <v>0</v>
      </c>
      <c r="CC36" s="58" t="str">
        <f t="shared" si="27"/>
        <v/>
      </c>
      <c r="CD36" s="58" t="str">
        <f t="shared" si="28"/>
        <v/>
      </c>
      <c r="CE36" s="175" t="str">
        <f t="shared" si="29"/>
        <v/>
      </c>
      <c r="CF36" s="59"/>
      <c r="CG36" s="306" t="str">
        <f t="shared" si="75"/>
        <v/>
      </c>
      <c r="CH36" s="58">
        <f t="shared" si="31"/>
        <v>0</v>
      </c>
      <c r="CI36" s="58" t="str">
        <f t="shared" si="32"/>
        <v/>
      </c>
      <c r="CJ36" s="58" t="str">
        <f t="shared" si="33"/>
        <v/>
      </c>
      <c r="CK36" s="175" t="str">
        <f t="shared" si="34"/>
        <v/>
      </c>
      <c r="CL36" s="59"/>
      <c r="CM36" s="306" t="str">
        <f t="shared" si="75"/>
        <v/>
      </c>
      <c r="CN36" s="58">
        <f t="shared" si="36"/>
        <v>0</v>
      </c>
      <c r="CO36" s="58" t="str">
        <f t="shared" si="37"/>
        <v/>
      </c>
      <c r="CP36" s="58" t="str">
        <f t="shared" si="38"/>
        <v/>
      </c>
      <c r="CQ36" s="175" t="str">
        <f t="shared" si="39"/>
        <v/>
      </c>
      <c r="CR36" s="59"/>
      <c r="CS36" s="306" t="str">
        <f t="shared" si="75"/>
        <v/>
      </c>
      <c r="CT36" s="58">
        <f t="shared" si="41"/>
        <v>0</v>
      </c>
      <c r="CU36" s="58" t="str">
        <f t="shared" si="42"/>
        <v/>
      </c>
      <c r="CV36" s="58" t="str">
        <f t="shared" si="43"/>
        <v/>
      </c>
      <c r="CW36" s="58">
        <f t="shared" si="76"/>
        <v>0</v>
      </c>
      <c r="CX36" s="58" t="str">
        <f t="shared" si="71"/>
        <v/>
      </c>
      <c r="CY36" s="58" t="str">
        <f t="shared" si="72"/>
        <v/>
      </c>
      <c r="CZ36" s="60" t="str">
        <f t="shared" si="73"/>
        <v/>
      </c>
    </row>
    <row r="37" spans="1:104" ht="26.25" customHeight="1" outlineLevel="1">
      <c r="A37" s="71"/>
      <c r="B37" s="47"/>
      <c r="C37" s="47"/>
      <c r="D37" s="43"/>
      <c r="E37" s="48"/>
      <c r="F37" s="49"/>
      <c r="G37" s="49"/>
      <c r="H37" s="50"/>
      <c r="I37" s="51">
        <f t="shared" si="74"/>
        <v>0</v>
      </c>
      <c r="J37" s="52"/>
      <c r="K37" s="51"/>
      <c r="L37" s="169">
        <f t="shared" si="77"/>
        <v>0</v>
      </c>
      <c r="M37" s="169">
        <f t="shared" si="50"/>
        <v>0</v>
      </c>
      <c r="N37" s="186"/>
      <c r="O37" s="53">
        <f t="shared" si="51"/>
        <v>0</v>
      </c>
      <c r="P37" s="181"/>
      <c r="Q37" s="54">
        <f t="shared" si="52"/>
        <v>0</v>
      </c>
      <c r="R37" s="55">
        <f t="shared" si="53"/>
        <v>0</v>
      </c>
      <c r="S37" s="72"/>
      <c r="T37" s="72"/>
      <c r="U37" s="370"/>
      <c r="V37" s="370"/>
      <c r="W37" s="370"/>
      <c r="X37" s="370"/>
      <c r="Y37" s="203"/>
      <c r="Z37" s="197">
        <f t="shared" si="54"/>
        <v>0</v>
      </c>
      <c r="AA37" s="209">
        <f t="shared" si="55"/>
        <v>0</v>
      </c>
      <c r="AB37" s="207">
        <f t="shared" si="56"/>
        <v>0</v>
      </c>
      <c r="AC37" s="73"/>
      <c r="AD37" s="73"/>
      <c r="AE37" s="172"/>
      <c r="AF37" s="212"/>
      <c r="AG37" s="213"/>
      <c r="AH37" s="214"/>
      <c r="AI37" s="373"/>
      <c r="AJ37" s="213"/>
      <c r="AK37" s="214"/>
      <c r="AL37" s="213"/>
      <c r="AM37" s="214"/>
      <c r="AN37" s="373"/>
      <c r="AO37" s="213"/>
      <c r="AP37" s="213"/>
      <c r="AQ37" s="214"/>
      <c r="AR37" s="373"/>
      <c r="AS37" s="213"/>
      <c r="AT37" s="215"/>
      <c r="AU37" s="175" t="str">
        <f t="shared" si="66"/>
        <v/>
      </c>
      <c r="AV37" s="59"/>
      <c r="AW37" s="306" t="str">
        <f t="shared" si="65"/>
        <v/>
      </c>
      <c r="AX37" s="58">
        <f t="shared" si="67"/>
        <v>0</v>
      </c>
      <c r="AY37" s="58" t="str">
        <f t="shared" si="68"/>
        <v/>
      </c>
      <c r="AZ37" s="58" t="str">
        <f t="shared" si="69"/>
        <v/>
      </c>
      <c r="BA37" s="175" t="str">
        <f t="shared" si="4"/>
        <v/>
      </c>
      <c r="BB37" s="59"/>
      <c r="BC37" s="306" t="str">
        <f t="shared" si="75"/>
        <v/>
      </c>
      <c r="BD37" s="58">
        <f t="shared" si="6"/>
        <v>0</v>
      </c>
      <c r="BE37" s="58" t="str">
        <f t="shared" si="7"/>
        <v/>
      </c>
      <c r="BF37" s="58" t="str">
        <f t="shared" si="8"/>
        <v/>
      </c>
      <c r="BG37" s="175" t="str">
        <f t="shared" si="9"/>
        <v/>
      </c>
      <c r="BH37" s="59"/>
      <c r="BI37" s="306" t="str">
        <f t="shared" si="75"/>
        <v/>
      </c>
      <c r="BJ37" s="58">
        <f t="shared" si="11"/>
        <v>0</v>
      </c>
      <c r="BK37" s="58" t="str">
        <f t="shared" si="12"/>
        <v/>
      </c>
      <c r="BL37" s="58" t="str">
        <f t="shared" si="13"/>
        <v/>
      </c>
      <c r="BM37" s="175" t="str">
        <f t="shared" si="14"/>
        <v/>
      </c>
      <c r="BN37" s="59"/>
      <c r="BO37" s="306" t="str">
        <f t="shared" si="75"/>
        <v/>
      </c>
      <c r="BP37" s="58">
        <f t="shared" si="16"/>
        <v>0</v>
      </c>
      <c r="BQ37" s="58" t="str">
        <f t="shared" si="17"/>
        <v/>
      </c>
      <c r="BR37" s="58" t="str">
        <f t="shared" si="18"/>
        <v/>
      </c>
      <c r="BS37" s="175" t="str">
        <f t="shared" si="19"/>
        <v/>
      </c>
      <c r="BT37" s="59"/>
      <c r="BU37" s="306" t="str">
        <f t="shared" si="75"/>
        <v/>
      </c>
      <c r="BV37" s="58">
        <f t="shared" si="21"/>
        <v>0</v>
      </c>
      <c r="BW37" s="58" t="str">
        <f t="shared" si="22"/>
        <v/>
      </c>
      <c r="BX37" s="58" t="str">
        <f t="shared" si="23"/>
        <v/>
      </c>
      <c r="BY37" s="175" t="str">
        <f t="shared" si="24"/>
        <v/>
      </c>
      <c r="BZ37" s="59"/>
      <c r="CA37" s="306" t="str">
        <f t="shared" si="75"/>
        <v/>
      </c>
      <c r="CB37" s="58">
        <f t="shared" si="26"/>
        <v>0</v>
      </c>
      <c r="CC37" s="58" t="str">
        <f t="shared" si="27"/>
        <v/>
      </c>
      <c r="CD37" s="58" t="str">
        <f t="shared" si="28"/>
        <v/>
      </c>
      <c r="CE37" s="175" t="str">
        <f t="shared" si="29"/>
        <v/>
      </c>
      <c r="CF37" s="59"/>
      <c r="CG37" s="306" t="str">
        <f t="shared" si="75"/>
        <v/>
      </c>
      <c r="CH37" s="58">
        <f t="shared" si="31"/>
        <v>0</v>
      </c>
      <c r="CI37" s="58" t="str">
        <f t="shared" si="32"/>
        <v/>
      </c>
      <c r="CJ37" s="58" t="str">
        <f t="shared" si="33"/>
        <v/>
      </c>
      <c r="CK37" s="175" t="str">
        <f t="shared" si="34"/>
        <v/>
      </c>
      <c r="CL37" s="59"/>
      <c r="CM37" s="306" t="str">
        <f t="shared" si="75"/>
        <v/>
      </c>
      <c r="CN37" s="58">
        <f t="shared" si="36"/>
        <v>0</v>
      </c>
      <c r="CO37" s="58" t="str">
        <f t="shared" si="37"/>
        <v/>
      </c>
      <c r="CP37" s="58" t="str">
        <f t="shared" si="38"/>
        <v/>
      </c>
      <c r="CQ37" s="175" t="str">
        <f t="shared" si="39"/>
        <v/>
      </c>
      <c r="CR37" s="59"/>
      <c r="CS37" s="306" t="str">
        <f t="shared" si="75"/>
        <v/>
      </c>
      <c r="CT37" s="58">
        <f t="shared" si="41"/>
        <v>0</v>
      </c>
      <c r="CU37" s="58" t="str">
        <f t="shared" si="42"/>
        <v/>
      </c>
      <c r="CV37" s="58" t="str">
        <f t="shared" si="43"/>
        <v/>
      </c>
      <c r="CW37" s="58">
        <f t="shared" si="76"/>
        <v>0</v>
      </c>
      <c r="CX37" s="58" t="str">
        <f t="shared" si="71"/>
        <v/>
      </c>
      <c r="CY37" s="58" t="str">
        <f t="shared" si="72"/>
        <v/>
      </c>
      <c r="CZ37" s="60" t="str">
        <f t="shared" si="73"/>
        <v/>
      </c>
    </row>
    <row r="38" spans="1:104" ht="26.25" customHeight="1" outlineLevel="1">
      <c r="A38" s="71"/>
      <c r="B38" s="47"/>
      <c r="C38" s="47"/>
      <c r="D38" s="43"/>
      <c r="E38" s="48"/>
      <c r="F38" s="49"/>
      <c r="G38" s="49"/>
      <c r="H38" s="50"/>
      <c r="I38" s="51">
        <f t="shared" si="74"/>
        <v>0</v>
      </c>
      <c r="J38" s="52"/>
      <c r="K38" s="51"/>
      <c r="L38" s="169">
        <f t="shared" si="77"/>
        <v>0</v>
      </c>
      <c r="M38" s="169">
        <f t="shared" si="50"/>
        <v>0</v>
      </c>
      <c r="N38" s="186"/>
      <c r="O38" s="53">
        <f t="shared" si="51"/>
        <v>0</v>
      </c>
      <c r="P38" s="181"/>
      <c r="Q38" s="54">
        <f t="shared" si="52"/>
        <v>0</v>
      </c>
      <c r="R38" s="55">
        <f t="shared" si="53"/>
        <v>0</v>
      </c>
      <c r="S38" s="72"/>
      <c r="T38" s="72"/>
      <c r="U38" s="370"/>
      <c r="V38" s="370"/>
      <c r="W38" s="370"/>
      <c r="X38" s="370"/>
      <c r="Y38" s="203"/>
      <c r="Z38" s="197">
        <f t="shared" si="54"/>
        <v>0</v>
      </c>
      <c r="AA38" s="209">
        <f t="shared" si="55"/>
        <v>0</v>
      </c>
      <c r="AB38" s="207">
        <f t="shared" si="56"/>
        <v>0</v>
      </c>
      <c r="AC38" s="73"/>
      <c r="AD38" s="73"/>
      <c r="AE38" s="172"/>
      <c r="AF38" s="212"/>
      <c r="AG38" s="213"/>
      <c r="AH38" s="214"/>
      <c r="AI38" s="373"/>
      <c r="AJ38" s="213"/>
      <c r="AK38" s="214"/>
      <c r="AL38" s="213"/>
      <c r="AM38" s="214"/>
      <c r="AN38" s="373"/>
      <c r="AO38" s="213"/>
      <c r="AP38" s="213"/>
      <c r="AQ38" s="214"/>
      <c r="AR38" s="373"/>
      <c r="AS38" s="213"/>
      <c r="AT38" s="215"/>
      <c r="AU38" s="175" t="str">
        <f t="shared" si="66"/>
        <v/>
      </c>
      <c r="AV38" s="59"/>
      <c r="AW38" s="306" t="str">
        <f t="shared" si="65"/>
        <v/>
      </c>
      <c r="AX38" s="58">
        <f t="shared" si="67"/>
        <v>0</v>
      </c>
      <c r="AY38" s="58" t="str">
        <f t="shared" si="68"/>
        <v/>
      </c>
      <c r="AZ38" s="58" t="str">
        <f t="shared" si="69"/>
        <v/>
      </c>
      <c r="BA38" s="175" t="str">
        <f t="shared" si="4"/>
        <v/>
      </c>
      <c r="BB38" s="59"/>
      <c r="BC38" s="306" t="str">
        <f t="shared" si="75"/>
        <v/>
      </c>
      <c r="BD38" s="58">
        <f t="shared" si="6"/>
        <v>0</v>
      </c>
      <c r="BE38" s="58" t="str">
        <f t="shared" si="7"/>
        <v/>
      </c>
      <c r="BF38" s="58" t="str">
        <f t="shared" si="8"/>
        <v/>
      </c>
      <c r="BG38" s="175" t="str">
        <f t="shared" si="9"/>
        <v/>
      </c>
      <c r="BH38" s="59"/>
      <c r="BI38" s="306" t="str">
        <f t="shared" si="75"/>
        <v/>
      </c>
      <c r="BJ38" s="58">
        <f t="shared" si="11"/>
        <v>0</v>
      </c>
      <c r="BK38" s="58" t="str">
        <f t="shared" si="12"/>
        <v/>
      </c>
      <c r="BL38" s="58" t="str">
        <f t="shared" si="13"/>
        <v/>
      </c>
      <c r="BM38" s="175" t="str">
        <f t="shared" si="14"/>
        <v/>
      </c>
      <c r="BN38" s="59"/>
      <c r="BO38" s="306" t="str">
        <f t="shared" si="75"/>
        <v/>
      </c>
      <c r="BP38" s="58">
        <f t="shared" si="16"/>
        <v>0</v>
      </c>
      <c r="BQ38" s="58" t="str">
        <f t="shared" si="17"/>
        <v/>
      </c>
      <c r="BR38" s="58" t="str">
        <f t="shared" si="18"/>
        <v/>
      </c>
      <c r="BS38" s="175" t="str">
        <f t="shared" si="19"/>
        <v/>
      </c>
      <c r="BT38" s="59"/>
      <c r="BU38" s="306" t="str">
        <f t="shared" si="75"/>
        <v/>
      </c>
      <c r="BV38" s="58">
        <f t="shared" si="21"/>
        <v>0</v>
      </c>
      <c r="BW38" s="58" t="str">
        <f t="shared" si="22"/>
        <v/>
      </c>
      <c r="BX38" s="58" t="str">
        <f t="shared" si="23"/>
        <v/>
      </c>
      <c r="BY38" s="175" t="str">
        <f t="shared" si="24"/>
        <v/>
      </c>
      <c r="BZ38" s="59"/>
      <c r="CA38" s="306" t="str">
        <f t="shared" si="75"/>
        <v/>
      </c>
      <c r="CB38" s="58">
        <f t="shared" si="26"/>
        <v>0</v>
      </c>
      <c r="CC38" s="58" t="str">
        <f t="shared" si="27"/>
        <v/>
      </c>
      <c r="CD38" s="58" t="str">
        <f t="shared" si="28"/>
        <v/>
      </c>
      <c r="CE38" s="175" t="str">
        <f t="shared" si="29"/>
        <v/>
      </c>
      <c r="CF38" s="59"/>
      <c r="CG38" s="306" t="str">
        <f t="shared" si="75"/>
        <v/>
      </c>
      <c r="CH38" s="58">
        <f t="shared" si="31"/>
        <v>0</v>
      </c>
      <c r="CI38" s="58" t="str">
        <f t="shared" si="32"/>
        <v/>
      </c>
      <c r="CJ38" s="58" t="str">
        <f t="shared" si="33"/>
        <v/>
      </c>
      <c r="CK38" s="175" t="str">
        <f t="shared" si="34"/>
        <v/>
      </c>
      <c r="CL38" s="59"/>
      <c r="CM38" s="306" t="str">
        <f t="shared" si="75"/>
        <v/>
      </c>
      <c r="CN38" s="58">
        <f t="shared" si="36"/>
        <v>0</v>
      </c>
      <c r="CO38" s="58" t="str">
        <f t="shared" si="37"/>
        <v/>
      </c>
      <c r="CP38" s="58" t="str">
        <f t="shared" si="38"/>
        <v/>
      </c>
      <c r="CQ38" s="175" t="str">
        <f t="shared" si="39"/>
        <v/>
      </c>
      <c r="CR38" s="59"/>
      <c r="CS38" s="306" t="str">
        <f t="shared" si="75"/>
        <v/>
      </c>
      <c r="CT38" s="58">
        <f t="shared" si="41"/>
        <v>0</v>
      </c>
      <c r="CU38" s="58" t="str">
        <f t="shared" si="42"/>
        <v/>
      </c>
      <c r="CV38" s="58" t="str">
        <f t="shared" si="43"/>
        <v/>
      </c>
      <c r="CW38" s="58">
        <f t="shared" si="76"/>
        <v>0</v>
      </c>
      <c r="CX38" s="58" t="str">
        <f t="shared" si="71"/>
        <v/>
      </c>
      <c r="CY38" s="58" t="str">
        <f t="shared" si="72"/>
        <v/>
      </c>
      <c r="CZ38" s="60" t="str">
        <f t="shared" si="73"/>
        <v/>
      </c>
    </row>
    <row r="39" spans="1:104" ht="26.25" customHeight="1" outlineLevel="1">
      <c r="A39" s="71"/>
      <c r="B39" s="47"/>
      <c r="C39" s="47"/>
      <c r="D39" s="43"/>
      <c r="E39" s="48"/>
      <c r="F39" s="49"/>
      <c r="G39" s="49"/>
      <c r="H39" s="50"/>
      <c r="I39" s="51">
        <f t="shared" si="74"/>
        <v>0</v>
      </c>
      <c r="J39" s="52"/>
      <c r="K39" s="51"/>
      <c r="L39" s="169">
        <f t="shared" si="77"/>
        <v>0</v>
      </c>
      <c r="M39" s="169">
        <f t="shared" si="50"/>
        <v>0</v>
      </c>
      <c r="N39" s="186"/>
      <c r="O39" s="53">
        <f t="shared" si="51"/>
        <v>0</v>
      </c>
      <c r="P39" s="181"/>
      <c r="Q39" s="54">
        <f t="shared" si="52"/>
        <v>0</v>
      </c>
      <c r="R39" s="55">
        <f t="shared" si="53"/>
        <v>0</v>
      </c>
      <c r="S39" s="72"/>
      <c r="T39" s="72"/>
      <c r="U39" s="370"/>
      <c r="V39" s="370"/>
      <c r="W39" s="370"/>
      <c r="X39" s="370"/>
      <c r="Y39" s="203"/>
      <c r="Z39" s="197">
        <f t="shared" si="54"/>
        <v>0</v>
      </c>
      <c r="AA39" s="209">
        <f t="shared" si="55"/>
        <v>0</v>
      </c>
      <c r="AB39" s="207">
        <f t="shared" si="56"/>
        <v>0</v>
      </c>
      <c r="AC39" s="73"/>
      <c r="AD39" s="73"/>
      <c r="AE39" s="172"/>
      <c r="AF39" s="212"/>
      <c r="AG39" s="213"/>
      <c r="AH39" s="214"/>
      <c r="AI39" s="373"/>
      <c r="AJ39" s="213"/>
      <c r="AK39" s="214"/>
      <c r="AL39" s="213"/>
      <c r="AM39" s="214"/>
      <c r="AN39" s="373"/>
      <c r="AO39" s="213"/>
      <c r="AP39" s="213"/>
      <c r="AQ39" s="214"/>
      <c r="AR39" s="373"/>
      <c r="AS39" s="213"/>
      <c r="AT39" s="215"/>
      <c r="AU39" s="175" t="str">
        <f t="shared" si="66"/>
        <v/>
      </c>
      <c r="AV39" s="59"/>
      <c r="AW39" s="306" t="str">
        <f t="shared" si="65"/>
        <v/>
      </c>
      <c r="AX39" s="58">
        <f t="shared" si="67"/>
        <v>0</v>
      </c>
      <c r="AY39" s="58" t="str">
        <f t="shared" si="68"/>
        <v/>
      </c>
      <c r="AZ39" s="58" t="str">
        <f t="shared" si="69"/>
        <v/>
      </c>
      <c r="BA39" s="175" t="str">
        <f t="shared" si="4"/>
        <v/>
      </c>
      <c r="BB39" s="59"/>
      <c r="BC39" s="306" t="str">
        <f t="shared" si="75"/>
        <v/>
      </c>
      <c r="BD39" s="58">
        <f t="shared" si="6"/>
        <v>0</v>
      </c>
      <c r="BE39" s="58" t="str">
        <f t="shared" si="7"/>
        <v/>
      </c>
      <c r="BF39" s="58" t="str">
        <f t="shared" si="8"/>
        <v/>
      </c>
      <c r="BG39" s="175" t="str">
        <f t="shared" si="9"/>
        <v/>
      </c>
      <c r="BH39" s="59"/>
      <c r="BI39" s="306" t="str">
        <f t="shared" si="75"/>
        <v/>
      </c>
      <c r="BJ39" s="58">
        <f t="shared" si="11"/>
        <v>0</v>
      </c>
      <c r="BK39" s="58" t="str">
        <f t="shared" si="12"/>
        <v/>
      </c>
      <c r="BL39" s="58" t="str">
        <f t="shared" si="13"/>
        <v/>
      </c>
      <c r="BM39" s="175" t="str">
        <f t="shared" si="14"/>
        <v/>
      </c>
      <c r="BN39" s="59"/>
      <c r="BO39" s="306" t="str">
        <f t="shared" si="75"/>
        <v/>
      </c>
      <c r="BP39" s="58">
        <f t="shared" si="16"/>
        <v>0</v>
      </c>
      <c r="BQ39" s="58" t="str">
        <f t="shared" si="17"/>
        <v/>
      </c>
      <c r="BR39" s="58" t="str">
        <f t="shared" si="18"/>
        <v/>
      </c>
      <c r="BS39" s="175" t="str">
        <f t="shared" si="19"/>
        <v/>
      </c>
      <c r="BT39" s="59"/>
      <c r="BU39" s="306" t="str">
        <f t="shared" si="75"/>
        <v/>
      </c>
      <c r="BV39" s="58">
        <f t="shared" si="21"/>
        <v>0</v>
      </c>
      <c r="BW39" s="58" t="str">
        <f t="shared" si="22"/>
        <v/>
      </c>
      <c r="BX39" s="58" t="str">
        <f t="shared" si="23"/>
        <v/>
      </c>
      <c r="BY39" s="175" t="str">
        <f t="shared" si="24"/>
        <v/>
      </c>
      <c r="BZ39" s="59"/>
      <c r="CA39" s="306" t="str">
        <f t="shared" si="75"/>
        <v/>
      </c>
      <c r="CB39" s="58">
        <f t="shared" si="26"/>
        <v>0</v>
      </c>
      <c r="CC39" s="58" t="str">
        <f t="shared" si="27"/>
        <v/>
      </c>
      <c r="CD39" s="58" t="str">
        <f t="shared" si="28"/>
        <v/>
      </c>
      <c r="CE39" s="175" t="str">
        <f t="shared" si="29"/>
        <v/>
      </c>
      <c r="CF39" s="59"/>
      <c r="CG39" s="306" t="str">
        <f t="shared" si="75"/>
        <v/>
      </c>
      <c r="CH39" s="58">
        <f t="shared" si="31"/>
        <v>0</v>
      </c>
      <c r="CI39" s="58" t="str">
        <f t="shared" si="32"/>
        <v/>
      </c>
      <c r="CJ39" s="58" t="str">
        <f t="shared" si="33"/>
        <v/>
      </c>
      <c r="CK39" s="175" t="str">
        <f t="shared" si="34"/>
        <v/>
      </c>
      <c r="CL39" s="59"/>
      <c r="CM39" s="306" t="str">
        <f t="shared" si="75"/>
        <v/>
      </c>
      <c r="CN39" s="58">
        <f t="shared" si="36"/>
        <v>0</v>
      </c>
      <c r="CO39" s="58" t="str">
        <f t="shared" si="37"/>
        <v/>
      </c>
      <c r="CP39" s="58" t="str">
        <f t="shared" si="38"/>
        <v/>
      </c>
      <c r="CQ39" s="175" t="str">
        <f t="shared" si="39"/>
        <v/>
      </c>
      <c r="CR39" s="59"/>
      <c r="CS39" s="306" t="str">
        <f t="shared" si="75"/>
        <v/>
      </c>
      <c r="CT39" s="58">
        <f t="shared" si="41"/>
        <v>0</v>
      </c>
      <c r="CU39" s="58" t="str">
        <f t="shared" si="42"/>
        <v/>
      </c>
      <c r="CV39" s="58" t="str">
        <f t="shared" si="43"/>
        <v/>
      </c>
      <c r="CW39" s="58">
        <f t="shared" si="76"/>
        <v>0</v>
      </c>
      <c r="CX39" s="58" t="str">
        <f t="shared" si="71"/>
        <v/>
      </c>
      <c r="CY39" s="58" t="str">
        <f t="shared" si="72"/>
        <v/>
      </c>
      <c r="CZ39" s="60" t="str">
        <f t="shared" si="73"/>
        <v/>
      </c>
    </row>
    <row r="40" spans="1:104" ht="26.25" customHeight="1" outlineLevel="1">
      <c r="A40" s="71"/>
      <c r="B40" s="47"/>
      <c r="C40" s="47"/>
      <c r="D40" s="43"/>
      <c r="E40" s="48"/>
      <c r="F40" s="49"/>
      <c r="G40" s="49"/>
      <c r="H40" s="50"/>
      <c r="I40" s="51">
        <f t="shared" si="74"/>
        <v>0</v>
      </c>
      <c r="J40" s="52"/>
      <c r="K40" s="51"/>
      <c r="L40" s="169">
        <f t="shared" si="77"/>
        <v>0</v>
      </c>
      <c r="M40" s="169">
        <f t="shared" si="50"/>
        <v>0</v>
      </c>
      <c r="N40" s="186"/>
      <c r="O40" s="53">
        <f t="shared" si="51"/>
        <v>0</v>
      </c>
      <c r="P40" s="181"/>
      <c r="Q40" s="54">
        <f t="shared" si="52"/>
        <v>0</v>
      </c>
      <c r="R40" s="55">
        <f t="shared" si="53"/>
        <v>0</v>
      </c>
      <c r="S40" s="72"/>
      <c r="T40" s="72"/>
      <c r="U40" s="370"/>
      <c r="V40" s="370"/>
      <c r="W40" s="370"/>
      <c r="X40" s="370"/>
      <c r="Y40" s="203"/>
      <c r="Z40" s="197">
        <f t="shared" si="54"/>
        <v>0</v>
      </c>
      <c r="AA40" s="209">
        <f t="shared" si="55"/>
        <v>0</v>
      </c>
      <c r="AB40" s="207">
        <f t="shared" si="56"/>
        <v>0</v>
      </c>
      <c r="AC40" s="73"/>
      <c r="AD40" s="73"/>
      <c r="AE40" s="172"/>
      <c r="AF40" s="212"/>
      <c r="AG40" s="213"/>
      <c r="AH40" s="214"/>
      <c r="AI40" s="373"/>
      <c r="AJ40" s="213"/>
      <c r="AK40" s="214"/>
      <c r="AL40" s="213"/>
      <c r="AM40" s="214"/>
      <c r="AN40" s="373"/>
      <c r="AO40" s="213"/>
      <c r="AP40" s="213"/>
      <c r="AQ40" s="214"/>
      <c r="AR40" s="373"/>
      <c r="AS40" s="213"/>
      <c r="AT40" s="215"/>
      <c r="AU40" s="175" t="str">
        <f t="shared" si="66"/>
        <v/>
      </c>
      <c r="AV40" s="59"/>
      <c r="AW40" s="306" t="str">
        <f t="shared" si="65"/>
        <v/>
      </c>
      <c r="AX40" s="58">
        <f t="shared" si="67"/>
        <v>0</v>
      </c>
      <c r="AY40" s="58" t="str">
        <f t="shared" si="68"/>
        <v/>
      </c>
      <c r="AZ40" s="58" t="str">
        <f t="shared" si="69"/>
        <v/>
      </c>
      <c r="BA40" s="175" t="str">
        <f t="shared" si="4"/>
        <v/>
      </c>
      <c r="BB40" s="59"/>
      <c r="BC40" s="306" t="str">
        <f t="shared" si="75"/>
        <v/>
      </c>
      <c r="BD40" s="58">
        <f t="shared" si="6"/>
        <v>0</v>
      </c>
      <c r="BE40" s="58" t="str">
        <f t="shared" si="7"/>
        <v/>
      </c>
      <c r="BF40" s="58" t="str">
        <f t="shared" si="8"/>
        <v/>
      </c>
      <c r="BG40" s="175" t="str">
        <f t="shared" si="9"/>
        <v/>
      </c>
      <c r="BH40" s="59"/>
      <c r="BI40" s="306" t="str">
        <f t="shared" si="75"/>
        <v/>
      </c>
      <c r="BJ40" s="58">
        <f t="shared" si="11"/>
        <v>0</v>
      </c>
      <c r="BK40" s="58" t="str">
        <f t="shared" si="12"/>
        <v/>
      </c>
      <c r="BL40" s="58" t="str">
        <f t="shared" si="13"/>
        <v/>
      </c>
      <c r="BM40" s="175" t="str">
        <f t="shared" si="14"/>
        <v/>
      </c>
      <c r="BN40" s="59"/>
      <c r="BO40" s="306" t="str">
        <f t="shared" si="75"/>
        <v/>
      </c>
      <c r="BP40" s="58">
        <f t="shared" si="16"/>
        <v>0</v>
      </c>
      <c r="BQ40" s="58" t="str">
        <f t="shared" si="17"/>
        <v/>
      </c>
      <c r="BR40" s="58" t="str">
        <f t="shared" si="18"/>
        <v/>
      </c>
      <c r="BS40" s="175" t="str">
        <f t="shared" si="19"/>
        <v/>
      </c>
      <c r="BT40" s="59"/>
      <c r="BU40" s="306" t="str">
        <f t="shared" si="75"/>
        <v/>
      </c>
      <c r="BV40" s="58">
        <f t="shared" si="21"/>
        <v>0</v>
      </c>
      <c r="BW40" s="58" t="str">
        <f t="shared" si="22"/>
        <v/>
      </c>
      <c r="BX40" s="58" t="str">
        <f t="shared" si="23"/>
        <v/>
      </c>
      <c r="BY40" s="175" t="str">
        <f t="shared" si="24"/>
        <v/>
      </c>
      <c r="BZ40" s="59"/>
      <c r="CA40" s="306" t="str">
        <f t="shared" si="75"/>
        <v/>
      </c>
      <c r="CB40" s="58">
        <f t="shared" si="26"/>
        <v>0</v>
      </c>
      <c r="CC40" s="58" t="str">
        <f t="shared" si="27"/>
        <v/>
      </c>
      <c r="CD40" s="58" t="str">
        <f t="shared" si="28"/>
        <v/>
      </c>
      <c r="CE40" s="175" t="str">
        <f t="shared" si="29"/>
        <v/>
      </c>
      <c r="CF40" s="59"/>
      <c r="CG40" s="306" t="str">
        <f t="shared" si="75"/>
        <v/>
      </c>
      <c r="CH40" s="58">
        <f t="shared" si="31"/>
        <v>0</v>
      </c>
      <c r="CI40" s="58" t="str">
        <f t="shared" si="32"/>
        <v/>
      </c>
      <c r="CJ40" s="58" t="str">
        <f t="shared" si="33"/>
        <v/>
      </c>
      <c r="CK40" s="175" t="str">
        <f t="shared" si="34"/>
        <v/>
      </c>
      <c r="CL40" s="59"/>
      <c r="CM40" s="306" t="str">
        <f t="shared" si="75"/>
        <v/>
      </c>
      <c r="CN40" s="58">
        <f t="shared" si="36"/>
        <v>0</v>
      </c>
      <c r="CO40" s="58" t="str">
        <f t="shared" si="37"/>
        <v/>
      </c>
      <c r="CP40" s="58" t="str">
        <f t="shared" si="38"/>
        <v/>
      </c>
      <c r="CQ40" s="175" t="str">
        <f t="shared" si="39"/>
        <v/>
      </c>
      <c r="CR40" s="59"/>
      <c r="CS40" s="306" t="str">
        <f t="shared" si="75"/>
        <v/>
      </c>
      <c r="CT40" s="58">
        <f t="shared" si="41"/>
        <v>0</v>
      </c>
      <c r="CU40" s="58" t="str">
        <f t="shared" si="42"/>
        <v/>
      </c>
      <c r="CV40" s="58" t="str">
        <f t="shared" si="43"/>
        <v/>
      </c>
      <c r="CW40" s="58">
        <f t="shared" si="76"/>
        <v>0</v>
      </c>
      <c r="CX40" s="58" t="str">
        <f t="shared" si="71"/>
        <v/>
      </c>
      <c r="CY40" s="58" t="str">
        <f t="shared" si="72"/>
        <v/>
      </c>
      <c r="CZ40" s="60" t="str">
        <f t="shared" si="73"/>
        <v/>
      </c>
    </row>
    <row r="41" spans="1:104" ht="26.25" customHeight="1" outlineLevel="1">
      <c r="A41" s="71"/>
      <c r="B41" s="47"/>
      <c r="C41" s="47"/>
      <c r="D41" s="43"/>
      <c r="E41" s="48"/>
      <c r="F41" s="49"/>
      <c r="G41" s="49"/>
      <c r="H41" s="50"/>
      <c r="I41" s="51">
        <f t="shared" si="74"/>
        <v>0</v>
      </c>
      <c r="J41" s="52"/>
      <c r="K41" s="51"/>
      <c r="L41" s="169">
        <f t="shared" si="77"/>
        <v>0</v>
      </c>
      <c r="M41" s="169">
        <f t="shared" si="50"/>
        <v>0</v>
      </c>
      <c r="N41" s="186"/>
      <c r="O41" s="53">
        <f t="shared" si="51"/>
        <v>0</v>
      </c>
      <c r="P41" s="181"/>
      <c r="Q41" s="54">
        <f t="shared" si="52"/>
        <v>0</v>
      </c>
      <c r="R41" s="55">
        <f t="shared" si="53"/>
        <v>0</v>
      </c>
      <c r="S41" s="72"/>
      <c r="T41" s="72"/>
      <c r="U41" s="370"/>
      <c r="V41" s="370"/>
      <c r="W41" s="370"/>
      <c r="X41" s="370"/>
      <c r="Y41" s="203"/>
      <c r="Z41" s="197">
        <f t="shared" si="54"/>
        <v>0</v>
      </c>
      <c r="AA41" s="209">
        <f t="shared" si="55"/>
        <v>0</v>
      </c>
      <c r="AB41" s="207">
        <f t="shared" si="56"/>
        <v>0</v>
      </c>
      <c r="AC41" s="73"/>
      <c r="AD41" s="73"/>
      <c r="AE41" s="172"/>
      <c r="AF41" s="212"/>
      <c r="AG41" s="213"/>
      <c r="AH41" s="214"/>
      <c r="AI41" s="373"/>
      <c r="AJ41" s="213"/>
      <c r="AK41" s="214"/>
      <c r="AL41" s="213"/>
      <c r="AM41" s="214"/>
      <c r="AN41" s="373"/>
      <c r="AO41" s="213"/>
      <c r="AP41" s="213"/>
      <c r="AQ41" s="214"/>
      <c r="AR41" s="373"/>
      <c r="AS41" s="213"/>
      <c r="AT41" s="215"/>
      <c r="AU41" s="175" t="str">
        <f t="shared" si="66"/>
        <v/>
      </c>
      <c r="AV41" s="59"/>
      <c r="AW41" s="306" t="str">
        <f t="shared" si="65"/>
        <v/>
      </c>
      <c r="AX41" s="58">
        <f t="shared" si="67"/>
        <v>0</v>
      </c>
      <c r="AY41" s="58" t="str">
        <f t="shared" si="68"/>
        <v/>
      </c>
      <c r="AZ41" s="58" t="str">
        <f t="shared" si="69"/>
        <v/>
      </c>
      <c r="BA41" s="175" t="str">
        <f t="shared" si="4"/>
        <v/>
      </c>
      <c r="BB41" s="59"/>
      <c r="BC41" s="306" t="str">
        <f t="shared" si="75"/>
        <v/>
      </c>
      <c r="BD41" s="58">
        <f t="shared" si="6"/>
        <v>0</v>
      </c>
      <c r="BE41" s="58" t="str">
        <f t="shared" si="7"/>
        <v/>
      </c>
      <c r="BF41" s="58" t="str">
        <f t="shared" si="8"/>
        <v/>
      </c>
      <c r="BG41" s="175" t="str">
        <f t="shared" si="9"/>
        <v/>
      </c>
      <c r="BH41" s="59"/>
      <c r="BI41" s="306" t="str">
        <f t="shared" si="75"/>
        <v/>
      </c>
      <c r="BJ41" s="58">
        <f t="shared" si="11"/>
        <v>0</v>
      </c>
      <c r="BK41" s="58" t="str">
        <f t="shared" si="12"/>
        <v/>
      </c>
      <c r="BL41" s="58" t="str">
        <f t="shared" si="13"/>
        <v/>
      </c>
      <c r="BM41" s="175" t="str">
        <f t="shared" si="14"/>
        <v/>
      </c>
      <c r="BN41" s="59"/>
      <c r="BO41" s="306" t="str">
        <f t="shared" si="75"/>
        <v/>
      </c>
      <c r="BP41" s="58">
        <f t="shared" si="16"/>
        <v>0</v>
      </c>
      <c r="BQ41" s="58" t="str">
        <f t="shared" si="17"/>
        <v/>
      </c>
      <c r="BR41" s="58" t="str">
        <f t="shared" si="18"/>
        <v/>
      </c>
      <c r="BS41" s="175" t="str">
        <f t="shared" si="19"/>
        <v/>
      </c>
      <c r="BT41" s="59"/>
      <c r="BU41" s="306" t="str">
        <f t="shared" si="75"/>
        <v/>
      </c>
      <c r="BV41" s="58">
        <f t="shared" si="21"/>
        <v>0</v>
      </c>
      <c r="BW41" s="58" t="str">
        <f t="shared" si="22"/>
        <v/>
      </c>
      <c r="BX41" s="58" t="str">
        <f t="shared" si="23"/>
        <v/>
      </c>
      <c r="BY41" s="175" t="str">
        <f t="shared" si="24"/>
        <v/>
      </c>
      <c r="BZ41" s="59"/>
      <c r="CA41" s="306" t="str">
        <f t="shared" si="75"/>
        <v/>
      </c>
      <c r="CB41" s="58">
        <f t="shared" si="26"/>
        <v>0</v>
      </c>
      <c r="CC41" s="58" t="str">
        <f t="shared" si="27"/>
        <v/>
      </c>
      <c r="CD41" s="58" t="str">
        <f t="shared" si="28"/>
        <v/>
      </c>
      <c r="CE41" s="175" t="str">
        <f t="shared" si="29"/>
        <v/>
      </c>
      <c r="CF41" s="59"/>
      <c r="CG41" s="306" t="str">
        <f t="shared" si="75"/>
        <v/>
      </c>
      <c r="CH41" s="58">
        <f t="shared" si="31"/>
        <v>0</v>
      </c>
      <c r="CI41" s="58" t="str">
        <f t="shared" si="32"/>
        <v/>
      </c>
      <c r="CJ41" s="58" t="str">
        <f t="shared" si="33"/>
        <v/>
      </c>
      <c r="CK41" s="175" t="str">
        <f t="shared" si="34"/>
        <v/>
      </c>
      <c r="CL41" s="59"/>
      <c r="CM41" s="306" t="str">
        <f t="shared" si="75"/>
        <v/>
      </c>
      <c r="CN41" s="58">
        <f t="shared" si="36"/>
        <v>0</v>
      </c>
      <c r="CO41" s="58" t="str">
        <f t="shared" si="37"/>
        <v/>
      </c>
      <c r="CP41" s="58" t="str">
        <f t="shared" si="38"/>
        <v/>
      </c>
      <c r="CQ41" s="175" t="str">
        <f t="shared" si="39"/>
        <v/>
      </c>
      <c r="CR41" s="59"/>
      <c r="CS41" s="306" t="str">
        <f t="shared" si="75"/>
        <v/>
      </c>
      <c r="CT41" s="58">
        <f t="shared" si="41"/>
        <v>0</v>
      </c>
      <c r="CU41" s="58" t="str">
        <f t="shared" si="42"/>
        <v/>
      </c>
      <c r="CV41" s="58" t="str">
        <f t="shared" si="43"/>
        <v/>
      </c>
      <c r="CW41" s="58">
        <f t="shared" si="76"/>
        <v>0</v>
      </c>
      <c r="CX41" s="58" t="str">
        <f t="shared" si="71"/>
        <v/>
      </c>
      <c r="CY41" s="58" t="str">
        <f t="shared" si="72"/>
        <v/>
      </c>
      <c r="CZ41" s="60" t="str">
        <f t="shared" si="73"/>
        <v/>
      </c>
    </row>
    <row r="42" spans="1:104" ht="26.25" customHeight="1" outlineLevel="1">
      <c r="A42" s="71"/>
      <c r="B42" s="47"/>
      <c r="C42" s="47"/>
      <c r="D42" s="43"/>
      <c r="E42" s="48"/>
      <c r="F42" s="49"/>
      <c r="G42" s="49"/>
      <c r="H42" s="50"/>
      <c r="I42" s="51">
        <f t="shared" si="74"/>
        <v>0</v>
      </c>
      <c r="J42" s="52"/>
      <c r="K42" s="51"/>
      <c r="L42" s="169">
        <f t="shared" si="77"/>
        <v>0</v>
      </c>
      <c r="M42" s="169">
        <f t="shared" si="50"/>
        <v>0</v>
      </c>
      <c r="N42" s="186"/>
      <c r="O42" s="53">
        <f t="shared" si="51"/>
        <v>0</v>
      </c>
      <c r="P42" s="181"/>
      <c r="Q42" s="54">
        <f t="shared" si="52"/>
        <v>0</v>
      </c>
      <c r="R42" s="55">
        <f t="shared" si="53"/>
        <v>0</v>
      </c>
      <c r="S42" s="72"/>
      <c r="T42" s="72"/>
      <c r="U42" s="370"/>
      <c r="V42" s="370"/>
      <c r="W42" s="370"/>
      <c r="X42" s="370"/>
      <c r="Y42" s="203"/>
      <c r="Z42" s="197">
        <f t="shared" si="54"/>
        <v>0</v>
      </c>
      <c r="AA42" s="209">
        <f t="shared" si="55"/>
        <v>0</v>
      </c>
      <c r="AB42" s="207">
        <f t="shared" si="56"/>
        <v>0</v>
      </c>
      <c r="AC42" s="73"/>
      <c r="AD42" s="73"/>
      <c r="AE42" s="172"/>
      <c r="AF42" s="212"/>
      <c r="AG42" s="213"/>
      <c r="AH42" s="214"/>
      <c r="AI42" s="373"/>
      <c r="AJ42" s="213"/>
      <c r="AK42" s="214"/>
      <c r="AL42" s="213"/>
      <c r="AM42" s="214"/>
      <c r="AN42" s="373"/>
      <c r="AO42" s="213"/>
      <c r="AP42" s="213"/>
      <c r="AQ42" s="214"/>
      <c r="AR42" s="373"/>
      <c r="AS42" s="213"/>
      <c r="AT42" s="215"/>
      <c r="AU42" s="175" t="str">
        <f t="shared" si="66"/>
        <v/>
      </c>
      <c r="AV42" s="59"/>
      <c r="AW42" s="306" t="str">
        <f t="shared" si="65"/>
        <v/>
      </c>
      <c r="AX42" s="58">
        <f t="shared" si="67"/>
        <v>0</v>
      </c>
      <c r="AY42" s="58" t="str">
        <f t="shared" si="68"/>
        <v/>
      </c>
      <c r="AZ42" s="58" t="str">
        <f t="shared" si="69"/>
        <v/>
      </c>
      <c r="BA42" s="175" t="str">
        <f t="shared" si="4"/>
        <v/>
      </c>
      <c r="BB42" s="59"/>
      <c r="BC42" s="306" t="str">
        <f t="shared" si="75"/>
        <v/>
      </c>
      <c r="BD42" s="58">
        <f t="shared" si="6"/>
        <v>0</v>
      </c>
      <c r="BE42" s="58" t="str">
        <f t="shared" si="7"/>
        <v/>
      </c>
      <c r="BF42" s="58" t="str">
        <f t="shared" si="8"/>
        <v/>
      </c>
      <c r="BG42" s="175" t="str">
        <f t="shared" si="9"/>
        <v/>
      </c>
      <c r="BH42" s="59"/>
      <c r="BI42" s="306" t="str">
        <f t="shared" si="75"/>
        <v/>
      </c>
      <c r="BJ42" s="58">
        <f t="shared" si="11"/>
        <v>0</v>
      </c>
      <c r="BK42" s="58" t="str">
        <f t="shared" si="12"/>
        <v/>
      </c>
      <c r="BL42" s="58" t="str">
        <f t="shared" si="13"/>
        <v/>
      </c>
      <c r="BM42" s="175" t="str">
        <f t="shared" si="14"/>
        <v/>
      </c>
      <c r="BN42" s="59"/>
      <c r="BO42" s="306" t="str">
        <f t="shared" si="75"/>
        <v/>
      </c>
      <c r="BP42" s="58">
        <f t="shared" si="16"/>
        <v>0</v>
      </c>
      <c r="BQ42" s="58" t="str">
        <f t="shared" si="17"/>
        <v/>
      </c>
      <c r="BR42" s="58" t="str">
        <f t="shared" si="18"/>
        <v/>
      </c>
      <c r="BS42" s="175" t="str">
        <f t="shared" si="19"/>
        <v/>
      </c>
      <c r="BT42" s="59"/>
      <c r="BU42" s="306" t="str">
        <f t="shared" si="75"/>
        <v/>
      </c>
      <c r="BV42" s="58">
        <f t="shared" si="21"/>
        <v>0</v>
      </c>
      <c r="BW42" s="58" t="str">
        <f t="shared" si="22"/>
        <v/>
      </c>
      <c r="BX42" s="58" t="str">
        <f t="shared" si="23"/>
        <v/>
      </c>
      <c r="BY42" s="175" t="str">
        <f t="shared" si="24"/>
        <v/>
      </c>
      <c r="BZ42" s="59"/>
      <c r="CA42" s="306" t="str">
        <f t="shared" si="75"/>
        <v/>
      </c>
      <c r="CB42" s="58">
        <f t="shared" si="26"/>
        <v>0</v>
      </c>
      <c r="CC42" s="58" t="str">
        <f t="shared" si="27"/>
        <v/>
      </c>
      <c r="CD42" s="58" t="str">
        <f t="shared" si="28"/>
        <v/>
      </c>
      <c r="CE42" s="175" t="str">
        <f t="shared" si="29"/>
        <v/>
      </c>
      <c r="CF42" s="59"/>
      <c r="CG42" s="306" t="str">
        <f t="shared" si="75"/>
        <v/>
      </c>
      <c r="CH42" s="58">
        <f t="shared" si="31"/>
        <v>0</v>
      </c>
      <c r="CI42" s="58" t="str">
        <f t="shared" si="32"/>
        <v/>
      </c>
      <c r="CJ42" s="58" t="str">
        <f t="shared" si="33"/>
        <v/>
      </c>
      <c r="CK42" s="175" t="str">
        <f t="shared" si="34"/>
        <v/>
      </c>
      <c r="CL42" s="59"/>
      <c r="CM42" s="306" t="str">
        <f t="shared" si="75"/>
        <v/>
      </c>
      <c r="CN42" s="58">
        <f t="shared" si="36"/>
        <v>0</v>
      </c>
      <c r="CO42" s="58" t="str">
        <f t="shared" si="37"/>
        <v/>
      </c>
      <c r="CP42" s="58" t="str">
        <f t="shared" si="38"/>
        <v/>
      </c>
      <c r="CQ42" s="175" t="str">
        <f t="shared" si="39"/>
        <v/>
      </c>
      <c r="CR42" s="59"/>
      <c r="CS42" s="306" t="str">
        <f t="shared" si="75"/>
        <v/>
      </c>
      <c r="CT42" s="58">
        <f t="shared" si="41"/>
        <v>0</v>
      </c>
      <c r="CU42" s="58" t="str">
        <f t="shared" si="42"/>
        <v/>
      </c>
      <c r="CV42" s="58" t="str">
        <f t="shared" si="43"/>
        <v/>
      </c>
      <c r="CW42" s="58">
        <f t="shared" si="76"/>
        <v>0</v>
      </c>
      <c r="CX42" s="58" t="str">
        <f t="shared" si="71"/>
        <v/>
      </c>
      <c r="CY42" s="58" t="str">
        <f t="shared" si="72"/>
        <v/>
      </c>
      <c r="CZ42" s="60" t="str">
        <f t="shared" si="73"/>
        <v/>
      </c>
    </row>
    <row r="43" spans="1:104" ht="26.25" customHeight="1" outlineLevel="1">
      <c r="A43" s="71"/>
      <c r="B43" s="47"/>
      <c r="C43" s="47"/>
      <c r="D43" s="43"/>
      <c r="E43" s="48"/>
      <c r="F43" s="49"/>
      <c r="G43" s="49"/>
      <c r="H43" s="50"/>
      <c r="I43" s="51">
        <f t="shared" si="74"/>
        <v>0</v>
      </c>
      <c r="J43" s="52"/>
      <c r="K43" s="51"/>
      <c r="L43" s="169">
        <f t="shared" si="77"/>
        <v>0</v>
      </c>
      <c r="M43" s="169">
        <f t="shared" si="50"/>
        <v>0</v>
      </c>
      <c r="N43" s="186"/>
      <c r="O43" s="53">
        <f t="shared" si="51"/>
        <v>0</v>
      </c>
      <c r="P43" s="181"/>
      <c r="Q43" s="54">
        <f t="shared" si="52"/>
        <v>0</v>
      </c>
      <c r="R43" s="55">
        <f t="shared" si="53"/>
        <v>0</v>
      </c>
      <c r="S43" s="72"/>
      <c r="T43" s="72"/>
      <c r="U43" s="370"/>
      <c r="V43" s="370"/>
      <c r="W43" s="370"/>
      <c r="X43" s="370"/>
      <c r="Y43" s="203"/>
      <c r="Z43" s="197">
        <f t="shared" si="54"/>
        <v>0</v>
      </c>
      <c r="AA43" s="209">
        <f t="shared" si="55"/>
        <v>0</v>
      </c>
      <c r="AB43" s="207">
        <f t="shared" si="56"/>
        <v>0</v>
      </c>
      <c r="AC43" s="73"/>
      <c r="AD43" s="73"/>
      <c r="AE43" s="172"/>
      <c r="AF43" s="212"/>
      <c r="AG43" s="213"/>
      <c r="AH43" s="214"/>
      <c r="AI43" s="373"/>
      <c r="AJ43" s="213"/>
      <c r="AK43" s="214"/>
      <c r="AL43" s="213"/>
      <c r="AM43" s="214"/>
      <c r="AN43" s="373"/>
      <c r="AO43" s="213"/>
      <c r="AP43" s="213"/>
      <c r="AQ43" s="214"/>
      <c r="AR43" s="373"/>
      <c r="AS43" s="213"/>
      <c r="AT43" s="215"/>
      <c r="AU43" s="175" t="str">
        <f t="shared" si="66"/>
        <v/>
      </c>
      <c r="AV43" s="59"/>
      <c r="AW43" s="306" t="str">
        <f t="shared" si="65"/>
        <v/>
      </c>
      <c r="AX43" s="58">
        <f t="shared" si="67"/>
        <v>0</v>
      </c>
      <c r="AY43" s="58" t="str">
        <f t="shared" si="68"/>
        <v/>
      </c>
      <c r="AZ43" s="58" t="str">
        <f t="shared" si="69"/>
        <v/>
      </c>
      <c r="BA43" s="175" t="str">
        <f t="shared" si="4"/>
        <v/>
      </c>
      <c r="BB43" s="59"/>
      <c r="BC43" s="306" t="str">
        <f t="shared" ref="BC43:CS47" si="78">IFERROR(VLOOKUP($F$10,BB$3:BD$6,3,0)*BB43,"")</f>
        <v/>
      </c>
      <c r="BD43" s="58">
        <f t="shared" si="6"/>
        <v>0</v>
      </c>
      <c r="BE43" s="58" t="str">
        <f t="shared" si="7"/>
        <v/>
      </c>
      <c r="BF43" s="58" t="str">
        <f t="shared" si="8"/>
        <v/>
      </c>
      <c r="BG43" s="175" t="str">
        <f t="shared" si="9"/>
        <v/>
      </c>
      <c r="BH43" s="59"/>
      <c r="BI43" s="306" t="str">
        <f t="shared" si="78"/>
        <v/>
      </c>
      <c r="BJ43" s="58">
        <f t="shared" si="11"/>
        <v>0</v>
      </c>
      <c r="BK43" s="58" t="str">
        <f t="shared" si="12"/>
        <v/>
      </c>
      <c r="BL43" s="58" t="str">
        <f t="shared" si="13"/>
        <v/>
      </c>
      <c r="BM43" s="175" t="str">
        <f t="shared" si="14"/>
        <v/>
      </c>
      <c r="BN43" s="59"/>
      <c r="BO43" s="306" t="str">
        <f t="shared" si="78"/>
        <v/>
      </c>
      <c r="BP43" s="58">
        <f t="shared" si="16"/>
        <v>0</v>
      </c>
      <c r="BQ43" s="58" t="str">
        <f t="shared" si="17"/>
        <v/>
      </c>
      <c r="BR43" s="58" t="str">
        <f t="shared" si="18"/>
        <v/>
      </c>
      <c r="BS43" s="175" t="str">
        <f t="shared" si="19"/>
        <v/>
      </c>
      <c r="BT43" s="59"/>
      <c r="BU43" s="306" t="str">
        <f t="shared" si="78"/>
        <v/>
      </c>
      <c r="BV43" s="58">
        <f t="shared" si="21"/>
        <v>0</v>
      </c>
      <c r="BW43" s="58" t="str">
        <f t="shared" si="22"/>
        <v/>
      </c>
      <c r="BX43" s="58" t="str">
        <f t="shared" si="23"/>
        <v/>
      </c>
      <c r="BY43" s="175" t="str">
        <f t="shared" si="24"/>
        <v/>
      </c>
      <c r="BZ43" s="59"/>
      <c r="CA43" s="306" t="str">
        <f t="shared" si="78"/>
        <v/>
      </c>
      <c r="CB43" s="58">
        <f t="shared" si="26"/>
        <v>0</v>
      </c>
      <c r="CC43" s="58" t="str">
        <f t="shared" si="27"/>
        <v/>
      </c>
      <c r="CD43" s="58" t="str">
        <f t="shared" si="28"/>
        <v/>
      </c>
      <c r="CE43" s="175" t="str">
        <f t="shared" si="29"/>
        <v/>
      </c>
      <c r="CF43" s="59"/>
      <c r="CG43" s="306" t="str">
        <f t="shared" si="78"/>
        <v/>
      </c>
      <c r="CH43" s="58">
        <f t="shared" si="31"/>
        <v>0</v>
      </c>
      <c r="CI43" s="58" t="str">
        <f t="shared" si="32"/>
        <v/>
      </c>
      <c r="CJ43" s="58" t="str">
        <f t="shared" si="33"/>
        <v/>
      </c>
      <c r="CK43" s="175" t="str">
        <f t="shared" si="34"/>
        <v/>
      </c>
      <c r="CL43" s="59"/>
      <c r="CM43" s="306" t="str">
        <f t="shared" si="78"/>
        <v/>
      </c>
      <c r="CN43" s="58">
        <f t="shared" si="36"/>
        <v>0</v>
      </c>
      <c r="CO43" s="58" t="str">
        <f t="shared" si="37"/>
        <v/>
      </c>
      <c r="CP43" s="58" t="str">
        <f t="shared" si="38"/>
        <v/>
      </c>
      <c r="CQ43" s="175" t="str">
        <f t="shared" si="39"/>
        <v/>
      </c>
      <c r="CR43" s="59"/>
      <c r="CS43" s="306" t="str">
        <f t="shared" si="78"/>
        <v/>
      </c>
      <c r="CT43" s="58">
        <f t="shared" si="41"/>
        <v>0</v>
      </c>
      <c r="CU43" s="58" t="str">
        <f t="shared" si="42"/>
        <v/>
      </c>
      <c r="CV43" s="58" t="str">
        <f t="shared" si="43"/>
        <v/>
      </c>
      <c r="CW43" s="58">
        <f t="shared" si="76"/>
        <v>0</v>
      </c>
      <c r="CX43" s="58" t="str">
        <f t="shared" si="71"/>
        <v/>
      </c>
      <c r="CY43" s="58" t="str">
        <f t="shared" si="72"/>
        <v/>
      </c>
      <c r="CZ43" s="60" t="str">
        <f t="shared" si="73"/>
        <v/>
      </c>
    </row>
    <row r="44" spans="1:104" ht="26.25" customHeight="1" outlineLevel="1">
      <c r="A44" s="71"/>
      <c r="B44" s="47"/>
      <c r="C44" s="47"/>
      <c r="D44" s="43"/>
      <c r="E44" s="48"/>
      <c r="F44" s="49"/>
      <c r="G44" s="49"/>
      <c r="H44" s="50"/>
      <c r="I44" s="51">
        <f t="shared" si="74"/>
        <v>0</v>
      </c>
      <c r="J44" s="52"/>
      <c r="K44" s="51"/>
      <c r="L44" s="169">
        <f t="shared" si="77"/>
        <v>0</v>
      </c>
      <c r="M44" s="169">
        <f t="shared" si="50"/>
        <v>0</v>
      </c>
      <c r="N44" s="183"/>
      <c r="O44" s="53">
        <f t="shared" si="51"/>
        <v>0</v>
      </c>
      <c r="P44" s="181"/>
      <c r="Q44" s="54">
        <f t="shared" si="52"/>
        <v>0</v>
      </c>
      <c r="R44" s="55">
        <f t="shared" si="53"/>
        <v>0</v>
      </c>
      <c r="S44" s="56"/>
      <c r="T44" s="56"/>
      <c r="U44" s="368"/>
      <c r="V44" s="368"/>
      <c r="W44" s="368"/>
      <c r="X44" s="368"/>
      <c r="Y44" s="200"/>
      <c r="Z44" s="197">
        <f t="shared" si="54"/>
        <v>0</v>
      </c>
      <c r="AA44" s="209">
        <f t="shared" si="55"/>
        <v>0</v>
      </c>
      <c r="AB44" s="207">
        <f t="shared" si="56"/>
        <v>0</v>
      </c>
      <c r="AC44" s="50"/>
      <c r="AD44" s="50"/>
      <c r="AE44" s="57"/>
      <c r="AF44" s="212"/>
      <c r="AG44" s="213"/>
      <c r="AH44" s="214"/>
      <c r="AI44" s="373"/>
      <c r="AJ44" s="213"/>
      <c r="AK44" s="214"/>
      <c r="AL44" s="213"/>
      <c r="AM44" s="214"/>
      <c r="AN44" s="373"/>
      <c r="AO44" s="213"/>
      <c r="AP44" s="213"/>
      <c r="AQ44" s="214"/>
      <c r="AR44" s="373"/>
      <c r="AS44" s="213"/>
      <c r="AT44" s="215"/>
      <c r="AU44" s="175" t="str">
        <f t="shared" si="66"/>
        <v/>
      </c>
      <c r="AV44" s="59"/>
      <c r="AW44" s="306" t="str">
        <f t="shared" si="65"/>
        <v/>
      </c>
      <c r="AX44" s="58">
        <f t="shared" si="67"/>
        <v>0</v>
      </c>
      <c r="AY44" s="58" t="str">
        <f t="shared" si="68"/>
        <v/>
      </c>
      <c r="AZ44" s="58" t="str">
        <f t="shared" si="69"/>
        <v/>
      </c>
      <c r="BA44" s="175" t="str">
        <f t="shared" si="4"/>
        <v/>
      </c>
      <c r="BB44" s="59"/>
      <c r="BC44" s="306" t="str">
        <f t="shared" si="78"/>
        <v/>
      </c>
      <c r="BD44" s="58">
        <f t="shared" si="6"/>
        <v>0</v>
      </c>
      <c r="BE44" s="58" t="str">
        <f t="shared" si="7"/>
        <v/>
      </c>
      <c r="BF44" s="58" t="str">
        <f t="shared" si="8"/>
        <v/>
      </c>
      <c r="BG44" s="175" t="str">
        <f t="shared" si="9"/>
        <v/>
      </c>
      <c r="BH44" s="59"/>
      <c r="BI44" s="306" t="str">
        <f t="shared" si="78"/>
        <v/>
      </c>
      <c r="BJ44" s="58">
        <f t="shared" si="11"/>
        <v>0</v>
      </c>
      <c r="BK44" s="58" t="str">
        <f t="shared" si="12"/>
        <v/>
      </c>
      <c r="BL44" s="58" t="str">
        <f t="shared" si="13"/>
        <v/>
      </c>
      <c r="BM44" s="175" t="str">
        <f t="shared" si="14"/>
        <v/>
      </c>
      <c r="BN44" s="59"/>
      <c r="BO44" s="306" t="str">
        <f t="shared" si="78"/>
        <v/>
      </c>
      <c r="BP44" s="58">
        <f t="shared" si="16"/>
        <v>0</v>
      </c>
      <c r="BQ44" s="58" t="str">
        <f t="shared" si="17"/>
        <v/>
      </c>
      <c r="BR44" s="58" t="str">
        <f t="shared" si="18"/>
        <v/>
      </c>
      <c r="BS44" s="175" t="str">
        <f t="shared" si="19"/>
        <v/>
      </c>
      <c r="BT44" s="59"/>
      <c r="BU44" s="306" t="str">
        <f t="shared" si="78"/>
        <v/>
      </c>
      <c r="BV44" s="58">
        <f t="shared" si="21"/>
        <v>0</v>
      </c>
      <c r="BW44" s="58" t="str">
        <f t="shared" si="22"/>
        <v/>
      </c>
      <c r="BX44" s="58" t="str">
        <f t="shared" si="23"/>
        <v/>
      </c>
      <c r="BY44" s="175" t="str">
        <f t="shared" si="24"/>
        <v/>
      </c>
      <c r="BZ44" s="59"/>
      <c r="CA44" s="306" t="str">
        <f t="shared" si="78"/>
        <v/>
      </c>
      <c r="CB44" s="58">
        <f t="shared" si="26"/>
        <v>0</v>
      </c>
      <c r="CC44" s="58" t="str">
        <f t="shared" si="27"/>
        <v/>
      </c>
      <c r="CD44" s="58" t="str">
        <f t="shared" si="28"/>
        <v/>
      </c>
      <c r="CE44" s="175" t="str">
        <f t="shared" si="29"/>
        <v/>
      </c>
      <c r="CF44" s="59"/>
      <c r="CG44" s="306" t="str">
        <f t="shared" si="78"/>
        <v/>
      </c>
      <c r="CH44" s="58">
        <f t="shared" si="31"/>
        <v>0</v>
      </c>
      <c r="CI44" s="58" t="str">
        <f t="shared" si="32"/>
        <v/>
      </c>
      <c r="CJ44" s="58" t="str">
        <f t="shared" si="33"/>
        <v/>
      </c>
      <c r="CK44" s="175" t="str">
        <f t="shared" si="34"/>
        <v/>
      </c>
      <c r="CL44" s="59"/>
      <c r="CM44" s="306" t="str">
        <f t="shared" si="78"/>
        <v/>
      </c>
      <c r="CN44" s="58">
        <f t="shared" si="36"/>
        <v>0</v>
      </c>
      <c r="CO44" s="58" t="str">
        <f t="shared" si="37"/>
        <v/>
      </c>
      <c r="CP44" s="58" t="str">
        <f t="shared" si="38"/>
        <v/>
      </c>
      <c r="CQ44" s="175" t="str">
        <f t="shared" si="39"/>
        <v/>
      </c>
      <c r="CR44" s="59"/>
      <c r="CS44" s="306" t="str">
        <f t="shared" si="78"/>
        <v/>
      </c>
      <c r="CT44" s="58">
        <f t="shared" si="41"/>
        <v>0</v>
      </c>
      <c r="CU44" s="58" t="str">
        <f t="shared" si="42"/>
        <v/>
      </c>
      <c r="CV44" s="58" t="str">
        <f t="shared" si="43"/>
        <v/>
      </c>
      <c r="CW44" s="58">
        <f t="shared" si="76"/>
        <v>0</v>
      </c>
      <c r="CX44" s="58" t="str">
        <f t="shared" si="71"/>
        <v/>
      </c>
      <c r="CY44" s="58" t="str">
        <f t="shared" si="72"/>
        <v/>
      </c>
      <c r="CZ44" s="60" t="str">
        <f t="shared" si="73"/>
        <v/>
      </c>
    </row>
    <row r="45" spans="1:104" ht="26.25" customHeight="1" outlineLevel="1">
      <c r="A45" s="71"/>
      <c r="B45" s="47"/>
      <c r="C45" s="47"/>
      <c r="D45" s="43"/>
      <c r="E45" s="48"/>
      <c r="F45" s="49"/>
      <c r="G45" s="49"/>
      <c r="H45" s="50"/>
      <c r="I45" s="51">
        <f t="shared" si="74"/>
        <v>0</v>
      </c>
      <c r="J45" s="52"/>
      <c r="K45" s="51"/>
      <c r="L45" s="169">
        <f t="shared" si="77"/>
        <v>0</v>
      </c>
      <c r="M45" s="169">
        <f t="shared" si="50"/>
        <v>0</v>
      </c>
      <c r="N45" s="183"/>
      <c r="O45" s="53">
        <f t="shared" si="51"/>
        <v>0</v>
      </c>
      <c r="P45" s="181"/>
      <c r="Q45" s="54">
        <f t="shared" si="52"/>
        <v>0</v>
      </c>
      <c r="R45" s="55">
        <f t="shared" si="53"/>
        <v>0</v>
      </c>
      <c r="S45" s="56"/>
      <c r="T45" s="56"/>
      <c r="U45" s="368"/>
      <c r="V45" s="368"/>
      <c r="W45" s="368"/>
      <c r="X45" s="368"/>
      <c r="Y45" s="200"/>
      <c r="Z45" s="197">
        <f t="shared" si="54"/>
        <v>0</v>
      </c>
      <c r="AA45" s="209">
        <f t="shared" si="55"/>
        <v>0</v>
      </c>
      <c r="AB45" s="207">
        <f t="shared" si="56"/>
        <v>0</v>
      </c>
      <c r="AC45" s="50"/>
      <c r="AD45" s="50"/>
      <c r="AE45" s="57"/>
      <c r="AF45" s="212"/>
      <c r="AG45" s="213"/>
      <c r="AH45" s="214"/>
      <c r="AI45" s="373"/>
      <c r="AJ45" s="213"/>
      <c r="AK45" s="214"/>
      <c r="AL45" s="213"/>
      <c r="AM45" s="214"/>
      <c r="AN45" s="373"/>
      <c r="AO45" s="213"/>
      <c r="AP45" s="213"/>
      <c r="AQ45" s="214"/>
      <c r="AR45" s="373"/>
      <c r="AS45" s="213"/>
      <c r="AT45" s="215"/>
      <c r="AU45" s="175" t="str">
        <f t="shared" si="66"/>
        <v/>
      </c>
      <c r="AV45" s="59"/>
      <c r="AW45" s="306" t="str">
        <f t="shared" si="65"/>
        <v/>
      </c>
      <c r="AX45" s="58">
        <f t="shared" si="67"/>
        <v>0</v>
      </c>
      <c r="AY45" s="58" t="str">
        <f t="shared" si="68"/>
        <v/>
      </c>
      <c r="AZ45" s="58" t="str">
        <f t="shared" si="69"/>
        <v/>
      </c>
      <c r="BA45" s="175" t="str">
        <f t="shared" si="4"/>
        <v/>
      </c>
      <c r="BB45" s="59"/>
      <c r="BC45" s="306" t="str">
        <f t="shared" si="78"/>
        <v/>
      </c>
      <c r="BD45" s="58">
        <f t="shared" si="6"/>
        <v>0</v>
      </c>
      <c r="BE45" s="58" t="str">
        <f t="shared" si="7"/>
        <v/>
      </c>
      <c r="BF45" s="58" t="str">
        <f t="shared" si="8"/>
        <v/>
      </c>
      <c r="BG45" s="175" t="str">
        <f t="shared" si="9"/>
        <v/>
      </c>
      <c r="BH45" s="59"/>
      <c r="BI45" s="306" t="str">
        <f t="shared" si="78"/>
        <v/>
      </c>
      <c r="BJ45" s="58">
        <f t="shared" si="11"/>
        <v>0</v>
      </c>
      <c r="BK45" s="58" t="str">
        <f t="shared" si="12"/>
        <v/>
      </c>
      <c r="BL45" s="58" t="str">
        <f t="shared" si="13"/>
        <v/>
      </c>
      <c r="BM45" s="175" t="str">
        <f t="shared" si="14"/>
        <v/>
      </c>
      <c r="BN45" s="59"/>
      <c r="BO45" s="306" t="str">
        <f t="shared" si="78"/>
        <v/>
      </c>
      <c r="BP45" s="58">
        <f t="shared" si="16"/>
        <v>0</v>
      </c>
      <c r="BQ45" s="58" t="str">
        <f t="shared" si="17"/>
        <v/>
      </c>
      <c r="BR45" s="58" t="str">
        <f t="shared" si="18"/>
        <v/>
      </c>
      <c r="BS45" s="175" t="str">
        <f t="shared" si="19"/>
        <v/>
      </c>
      <c r="BT45" s="59"/>
      <c r="BU45" s="306" t="str">
        <f t="shared" si="78"/>
        <v/>
      </c>
      <c r="BV45" s="58">
        <f t="shared" si="21"/>
        <v>0</v>
      </c>
      <c r="BW45" s="58" t="str">
        <f t="shared" si="22"/>
        <v/>
      </c>
      <c r="BX45" s="58" t="str">
        <f t="shared" si="23"/>
        <v/>
      </c>
      <c r="BY45" s="175" t="str">
        <f t="shared" si="24"/>
        <v/>
      </c>
      <c r="BZ45" s="59"/>
      <c r="CA45" s="306" t="str">
        <f t="shared" si="78"/>
        <v/>
      </c>
      <c r="CB45" s="58">
        <f t="shared" si="26"/>
        <v>0</v>
      </c>
      <c r="CC45" s="58" t="str">
        <f t="shared" si="27"/>
        <v/>
      </c>
      <c r="CD45" s="58" t="str">
        <f t="shared" si="28"/>
        <v/>
      </c>
      <c r="CE45" s="175" t="str">
        <f t="shared" si="29"/>
        <v/>
      </c>
      <c r="CF45" s="59"/>
      <c r="CG45" s="306" t="str">
        <f t="shared" si="78"/>
        <v/>
      </c>
      <c r="CH45" s="58">
        <f t="shared" si="31"/>
        <v>0</v>
      </c>
      <c r="CI45" s="58" t="str">
        <f t="shared" si="32"/>
        <v/>
      </c>
      <c r="CJ45" s="58" t="str">
        <f t="shared" si="33"/>
        <v/>
      </c>
      <c r="CK45" s="175" t="str">
        <f t="shared" si="34"/>
        <v/>
      </c>
      <c r="CL45" s="59"/>
      <c r="CM45" s="306" t="str">
        <f t="shared" si="78"/>
        <v/>
      </c>
      <c r="CN45" s="58">
        <f t="shared" si="36"/>
        <v>0</v>
      </c>
      <c r="CO45" s="58" t="str">
        <f t="shared" si="37"/>
        <v/>
      </c>
      <c r="CP45" s="58" t="str">
        <f t="shared" si="38"/>
        <v/>
      </c>
      <c r="CQ45" s="175" t="str">
        <f t="shared" si="39"/>
        <v/>
      </c>
      <c r="CR45" s="59"/>
      <c r="CS45" s="306" t="str">
        <f t="shared" si="78"/>
        <v/>
      </c>
      <c r="CT45" s="58">
        <f t="shared" si="41"/>
        <v>0</v>
      </c>
      <c r="CU45" s="58" t="str">
        <f t="shared" si="42"/>
        <v/>
      </c>
      <c r="CV45" s="58" t="str">
        <f t="shared" si="43"/>
        <v/>
      </c>
      <c r="CW45" s="58">
        <f t="shared" si="76"/>
        <v>0</v>
      </c>
      <c r="CX45" s="58" t="str">
        <f t="shared" si="71"/>
        <v/>
      </c>
      <c r="CY45" s="58" t="str">
        <f t="shared" si="72"/>
        <v/>
      </c>
      <c r="CZ45" s="60" t="str">
        <f t="shared" si="73"/>
        <v/>
      </c>
    </row>
    <row r="46" spans="1:104" ht="26.25" customHeight="1" outlineLevel="1">
      <c r="A46" s="71"/>
      <c r="B46" s="47"/>
      <c r="C46" s="47"/>
      <c r="D46" s="43"/>
      <c r="E46" s="48"/>
      <c r="F46" s="49"/>
      <c r="G46" s="49"/>
      <c r="H46" s="50"/>
      <c r="I46" s="51">
        <f t="shared" si="74"/>
        <v>0</v>
      </c>
      <c r="J46" s="52"/>
      <c r="K46" s="51"/>
      <c r="L46" s="169">
        <f t="shared" si="77"/>
        <v>0</v>
      </c>
      <c r="M46" s="169">
        <f t="shared" si="50"/>
        <v>0</v>
      </c>
      <c r="N46" s="183"/>
      <c r="O46" s="53">
        <f t="shared" si="51"/>
        <v>0</v>
      </c>
      <c r="P46" s="181"/>
      <c r="Q46" s="54">
        <f t="shared" si="52"/>
        <v>0</v>
      </c>
      <c r="R46" s="55">
        <f t="shared" si="53"/>
        <v>0</v>
      </c>
      <c r="S46" s="56"/>
      <c r="T46" s="56"/>
      <c r="U46" s="368"/>
      <c r="V46" s="368"/>
      <c r="W46" s="368"/>
      <c r="X46" s="368"/>
      <c r="Y46" s="200"/>
      <c r="Z46" s="197">
        <f t="shared" si="54"/>
        <v>0</v>
      </c>
      <c r="AA46" s="209">
        <f t="shared" si="55"/>
        <v>0</v>
      </c>
      <c r="AB46" s="207">
        <f t="shared" si="56"/>
        <v>0</v>
      </c>
      <c r="AC46" s="50"/>
      <c r="AD46" s="50"/>
      <c r="AE46" s="57"/>
      <c r="AF46" s="212"/>
      <c r="AG46" s="213"/>
      <c r="AH46" s="214"/>
      <c r="AI46" s="373"/>
      <c r="AJ46" s="213"/>
      <c r="AK46" s="214"/>
      <c r="AL46" s="213"/>
      <c r="AM46" s="214"/>
      <c r="AN46" s="373"/>
      <c r="AO46" s="213"/>
      <c r="AP46" s="213"/>
      <c r="AQ46" s="214"/>
      <c r="AR46" s="373"/>
      <c r="AS46" s="213"/>
      <c r="AT46" s="215"/>
      <c r="AU46" s="175" t="str">
        <f t="shared" si="66"/>
        <v/>
      </c>
      <c r="AV46" s="59"/>
      <c r="AW46" s="306" t="str">
        <f t="shared" si="65"/>
        <v/>
      </c>
      <c r="AX46" s="58">
        <f t="shared" si="67"/>
        <v>0</v>
      </c>
      <c r="AY46" s="58" t="str">
        <f t="shared" si="68"/>
        <v/>
      </c>
      <c r="AZ46" s="58" t="str">
        <f t="shared" si="69"/>
        <v/>
      </c>
      <c r="BA46" s="175" t="str">
        <f t="shared" si="4"/>
        <v/>
      </c>
      <c r="BB46" s="59"/>
      <c r="BC46" s="306" t="str">
        <f t="shared" si="78"/>
        <v/>
      </c>
      <c r="BD46" s="58">
        <f t="shared" si="6"/>
        <v>0</v>
      </c>
      <c r="BE46" s="58" t="str">
        <f t="shared" si="7"/>
        <v/>
      </c>
      <c r="BF46" s="58" t="str">
        <f t="shared" si="8"/>
        <v/>
      </c>
      <c r="BG46" s="175" t="str">
        <f t="shared" si="9"/>
        <v/>
      </c>
      <c r="BH46" s="59"/>
      <c r="BI46" s="306" t="str">
        <f t="shared" si="78"/>
        <v/>
      </c>
      <c r="BJ46" s="58">
        <f t="shared" si="11"/>
        <v>0</v>
      </c>
      <c r="BK46" s="58" t="str">
        <f t="shared" si="12"/>
        <v/>
      </c>
      <c r="BL46" s="58" t="str">
        <f t="shared" si="13"/>
        <v/>
      </c>
      <c r="BM46" s="175" t="str">
        <f t="shared" si="14"/>
        <v/>
      </c>
      <c r="BN46" s="59"/>
      <c r="BO46" s="306" t="str">
        <f t="shared" si="78"/>
        <v/>
      </c>
      <c r="BP46" s="58">
        <f t="shared" si="16"/>
        <v>0</v>
      </c>
      <c r="BQ46" s="58" t="str">
        <f t="shared" si="17"/>
        <v/>
      </c>
      <c r="BR46" s="58" t="str">
        <f t="shared" si="18"/>
        <v/>
      </c>
      <c r="BS46" s="175" t="str">
        <f t="shared" si="19"/>
        <v/>
      </c>
      <c r="BT46" s="59"/>
      <c r="BU46" s="306" t="str">
        <f t="shared" si="78"/>
        <v/>
      </c>
      <c r="BV46" s="58">
        <f t="shared" si="21"/>
        <v>0</v>
      </c>
      <c r="BW46" s="58" t="str">
        <f t="shared" si="22"/>
        <v/>
      </c>
      <c r="BX46" s="58" t="str">
        <f t="shared" si="23"/>
        <v/>
      </c>
      <c r="BY46" s="175" t="str">
        <f t="shared" si="24"/>
        <v/>
      </c>
      <c r="BZ46" s="59"/>
      <c r="CA46" s="306" t="str">
        <f t="shared" si="78"/>
        <v/>
      </c>
      <c r="CB46" s="58">
        <f t="shared" si="26"/>
        <v>0</v>
      </c>
      <c r="CC46" s="58" t="str">
        <f t="shared" si="27"/>
        <v/>
      </c>
      <c r="CD46" s="58" t="str">
        <f t="shared" si="28"/>
        <v/>
      </c>
      <c r="CE46" s="175" t="str">
        <f t="shared" si="29"/>
        <v/>
      </c>
      <c r="CF46" s="59"/>
      <c r="CG46" s="306" t="str">
        <f t="shared" si="78"/>
        <v/>
      </c>
      <c r="CH46" s="58">
        <f t="shared" si="31"/>
        <v>0</v>
      </c>
      <c r="CI46" s="58" t="str">
        <f t="shared" si="32"/>
        <v/>
      </c>
      <c r="CJ46" s="58" t="str">
        <f t="shared" si="33"/>
        <v/>
      </c>
      <c r="CK46" s="175" t="str">
        <f t="shared" si="34"/>
        <v/>
      </c>
      <c r="CL46" s="59"/>
      <c r="CM46" s="306" t="str">
        <f t="shared" si="78"/>
        <v/>
      </c>
      <c r="CN46" s="58">
        <f t="shared" si="36"/>
        <v>0</v>
      </c>
      <c r="CO46" s="58" t="str">
        <f t="shared" si="37"/>
        <v/>
      </c>
      <c r="CP46" s="58" t="str">
        <f t="shared" si="38"/>
        <v/>
      </c>
      <c r="CQ46" s="175" t="str">
        <f t="shared" si="39"/>
        <v/>
      </c>
      <c r="CR46" s="59"/>
      <c r="CS46" s="306" t="str">
        <f t="shared" si="78"/>
        <v/>
      </c>
      <c r="CT46" s="58">
        <f t="shared" si="41"/>
        <v>0</v>
      </c>
      <c r="CU46" s="58" t="str">
        <f t="shared" si="42"/>
        <v/>
      </c>
      <c r="CV46" s="58" t="str">
        <f t="shared" si="43"/>
        <v/>
      </c>
      <c r="CW46" s="58">
        <f t="shared" si="76"/>
        <v>0</v>
      </c>
      <c r="CX46" s="58" t="str">
        <f t="shared" si="71"/>
        <v/>
      </c>
      <c r="CY46" s="58" t="str">
        <f t="shared" si="72"/>
        <v/>
      </c>
      <c r="CZ46" s="60" t="str">
        <f t="shared" si="73"/>
        <v/>
      </c>
    </row>
    <row r="47" spans="1:104" ht="26.25" customHeight="1" thickBot="1">
      <c r="A47" s="74"/>
      <c r="B47" s="75"/>
      <c r="C47" s="75"/>
      <c r="D47" s="76"/>
      <c r="E47" s="48"/>
      <c r="F47" s="49"/>
      <c r="G47" s="49"/>
      <c r="H47" s="77"/>
      <c r="I47" s="51">
        <f t="shared" si="74"/>
        <v>0</v>
      </c>
      <c r="J47" s="52"/>
      <c r="K47" s="154"/>
      <c r="L47" s="169">
        <f t="shared" si="77"/>
        <v>0</v>
      </c>
      <c r="M47" s="169">
        <f t="shared" si="50"/>
        <v>0</v>
      </c>
      <c r="N47" s="187"/>
      <c r="O47" s="53">
        <f t="shared" si="51"/>
        <v>0</v>
      </c>
      <c r="P47" s="181"/>
      <c r="Q47" s="54">
        <f t="shared" si="52"/>
        <v>0</v>
      </c>
      <c r="R47" s="55">
        <f t="shared" si="53"/>
        <v>0</v>
      </c>
      <c r="S47" s="78"/>
      <c r="T47" s="78"/>
      <c r="U47" s="371"/>
      <c r="V47" s="371"/>
      <c r="W47" s="371"/>
      <c r="X47" s="371"/>
      <c r="Y47" s="204"/>
      <c r="Z47" s="197">
        <f t="shared" si="54"/>
        <v>0</v>
      </c>
      <c r="AA47" s="209">
        <f t="shared" si="55"/>
        <v>0</v>
      </c>
      <c r="AB47" s="207">
        <f t="shared" si="56"/>
        <v>0</v>
      </c>
      <c r="AC47" s="77"/>
      <c r="AD47" s="77"/>
      <c r="AE47" s="173"/>
      <c r="AF47" s="217"/>
      <c r="AG47" s="218"/>
      <c r="AH47" s="219"/>
      <c r="AI47" s="375"/>
      <c r="AJ47" s="218"/>
      <c r="AK47" s="219"/>
      <c r="AL47" s="218"/>
      <c r="AM47" s="219"/>
      <c r="AN47" s="375"/>
      <c r="AO47" s="218"/>
      <c r="AP47" s="218"/>
      <c r="AQ47" s="219"/>
      <c r="AR47" s="375"/>
      <c r="AS47" s="218"/>
      <c r="AT47" s="220"/>
      <c r="AU47" s="175" t="str">
        <f t="shared" si="66"/>
        <v/>
      </c>
      <c r="AV47" s="59"/>
      <c r="AW47" s="306" t="str">
        <f t="shared" si="65"/>
        <v/>
      </c>
      <c r="AX47" s="58">
        <f t="shared" si="67"/>
        <v>0</v>
      </c>
      <c r="AY47" s="58" t="str">
        <f t="shared" si="68"/>
        <v/>
      </c>
      <c r="AZ47" s="58" t="str">
        <f t="shared" si="69"/>
        <v/>
      </c>
      <c r="BA47" s="175" t="str">
        <f t="shared" si="4"/>
        <v/>
      </c>
      <c r="BB47" s="59"/>
      <c r="BC47" s="306" t="str">
        <f t="shared" si="78"/>
        <v/>
      </c>
      <c r="BD47" s="58">
        <f t="shared" si="6"/>
        <v>0</v>
      </c>
      <c r="BE47" s="58" t="str">
        <f t="shared" si="7"/>
        <v/>
      </c>
      <c r="BF47" s="58" t="str">
        <f t="shared" si="8"/>
        <v/>
      </c>
      <c r="BG47" s="175" t="str">
        <f t="shared" si="9"/>
        <v/>
      </c>
      <c r="BH47" s="59"/>
      <c r="BI47" s="306" t="str">
        <f t="shared" si="78"/>
        <v/>
      </c>
      <c r="BJ47" s="58">
        <f t="shared" si="11"/>
        <v>0</v>
      </c>
      <c r="BK47" s="58" t="str">
        <f t="shared" si="12"/>
        <v/>
      </c>
      <c r="BL47" s="58" t="str">
        <f t="shared" si="13"/>
        <v/>
      </c>
      <c r="BM47" s="175" t="str">
        <f t="shared" si="14"/>
        <v/>
      </c>
      <c r="BN47" s="59"/>
      <c r="BO47" s="306" t="str">
        <f t="shared" si="78"/>
        <v/>
      </c>
      <c r="BP47" s="58">
        <f t="shared" si="16"/>
        <v>0</v>
      </c>
      <c r="BQ47" s="58" t="str">
        <f t="shared" si="17"/>
        <v/>
      </c>
      <c r="BR47" s="58" t="str">
        <f t="shared" si="18"/>
        <v/>
      </c>
      <c r="BS47" s="175" t="str">
        <f t="shared" si="19"/>
        <v/>
      </c>
      <c r="BT47" s="59"/>
      <c r="BU47" s="306" t="str">
        <f t="shared" si="78"/>
        <v/>
      </c>
      <c r="BV47" s="58">
        <f t="shared" si="21"/>
        <v>0</v>
      </c>
      <c r="BW47" s="58" t="str">
        <f t="shared" si="22"/>
        <v/>
      </c>
      <c r="BX47" s="58" t="str">
        <f t="shared" si="23"/>
        <v/>
      </c>
      <c r="BY47" s="175" t="str">
        <f t="shared" si="24"/>
        <v/>
      </c>
      <c r="BZ47" s="59"/>
      <c r="CA47" s="306" t="str">
        <f t="shared" si="78"/>
        <v/>
      </c>
      <c r="CB47" s="58">
        <f t="shared" si="26"/>
        <v>0</v>
      </c>
      <c r="CC47" s="58" t="str">
        <f t="shared" si="27"/>
        <v/>
      </c>
      <c r="CD47" s="58" t="str">
        <f t="shared" si="28"/>
        <v/>
      </c>
      <c r="CE47" s="175" t="str">
        <f t="shared" si="29"/>
        <v/>
      </c>
      <c r="CF47" s="59"/>
      <c r="CG47" s="306" t="str">
        <f t="shared" si="78"/>
        <v/>
      </c>
      <c r="CH47" s="58">
        <f t="shared" si="31"/>
        <v>0</v>
      </c>
      <c r="CI47" s="58" t="str">
        <f t="shared" si="32"/>
        <v/>
      </c>
      <c r="CJ47" s="58" t="str">
        <f t="shared" si="33"/>
        <v/>
      </c>
      <c r="CK47" s="175" t="str">
        <f t="shared" si="34"/>
        <v/>
      </c>
      <c r="CL47" s="59"/>
      <c r="CM47" s="306" t="str">
        <f t="shared" si="78"/>
        <v/>
      </c>
      <c r="CN47" s="58">
        <f t="shared" si="36"/>
        <v>0</v>
      </c>
      <c r="CO47" s="58" t="str">
        <f t="shared" si="37"/>
        <v/>
      </c>
      <c r="CP47" s="58" t="str">
        <f t="shared" si="38"/>
        <v/>
      </c>
      <c r="CQ47" s="175" t="str">
        <f t="shared" si="39"/>
        <v/>
      </c>
      <c r="CR47" s="59"/>
      <c r="CS47" s="306" t="str">
        <f t="shared" si="78"/>
        <v/>
      </c>
      <c r="CT47" s="58">
        <f t="shared" si="41"/>
        <v>0</v>
      </c>
      <c r="CU47" s="58" t="str">
        <f t="shared" si="42"/>
        <v/>
      </c>
      <c r="CV47" s="58" t="str">
        <f t="shared" si="43"/>
        <v/>
      </c>
      <c r="CW47" s="58">
        <f t="shared" si="76"/>
        <v>0</v>
      </c>
      <c r="CX47" s="58" t="str">
        <f t="shared" si="71"/>
        <v/>
      </c>
      <c r="CY47" s="58" t="str">
        <f t="shared" si="72"/>
        <v/>
      </c>
      <c r="CZ47" s="60" t="str">
        <f t="shared" si="73"/>
        <v/>
      </c>
    </row>
    <row r="48" spans="1:104" s="85" customFormat="1" ht="36.75" customHeight="1" thickTop="1" thickBot="1">
      <c r="A48" s="79"/>
      <c r="B48" s="79">
        <f>COUNTA(B10:B47)</f>
        <v>0</v>
      </c>
      <c r="C48" s="79"/>
      <c r="D48" s="79"/>
      <c r="E48" s="79"/>
      <c r="F48" s="79"/>
      <c r="G48" s="79"/>
      <c r="H48" s="80">
        <f>SUM(H10:H47)</f>
        <v>0</v>
      </c>
      <c r="I48" s="81">
        <f t="shared" ref="I48:AE48" si="79">SUM(I10:I47)</f>
        <v>0</v>
      </c>
      <c r="J48" s="82"/>
      <c r="K48" s="155">
        <f t="shared" si="79"/>
        <v>0</v>
      </c>
      <c r="L48" s="81">
        <f t="shared" si="79"/>
        <v>0</v>
      </c>
      <c r="M48" s="81">
        <f t="shared" si="79"/>
        <v>0</v>
      </c>
      <c r="N48" s="82"/>
      <c r="O48" s="80">
        <f t="shared" si="79"/>
        <v>0</v>
      </c>
      <c r="P48" s="82"/>
      <c r="Q48" s="80">
        <f t="shared" si="79"/>
        <v>0</v>
      </c>
      <c r="R48" s="80">
        <f t="shared" si="79"/>
        <v>0</v>
      </c>
      <c r="S48" s="80">
        <f t="shared" si="79"/>
        <v>0</v>
      </c>
      <c r="T48" s="80">
        <f t="shared" si="79"/>
        <v>0</v>
      </c>
      <c r="U48" s="80">
        <f>SUM(U10:U47)</f>
        <v>0</v>
      </c>
      <c r="V48" s="80">
        <f t="shared" si="79"/>
        <v>0</v>
      </c>
      <c r="W48" s="80">
        <f t="shared" si="79"/>
        <v>0</v>
      </c>
      <c r="X48" s="80">
        <f t="shared" si="79"/>
        <v>0</v>
      </c>
      <c r="Y48" s="205">
        <f>SUM(Y10:Y47)</f>
        <v>0</v>
      </c>
      <c r="Z48" s="198">
        <f t="shared" si="79"/>
        <v>0</v>
      </c>
      <c r="AA48" s="205">
        <f t="shared" si="79"/>
        <v>0</v>
      </c>
      <c r="AB48" s="198">
        <f t="shared" si="79"/>
        <v>0</v>
      </c>
      <c r="AC48" s="80">
        <f t="shared" si="79"/>
        <v>0</v>
      </c>
      <c r="AD48" s="80">
        <f t="shared" si="79"/>
        <v>0</v>
      </c>
      <c r="AE48" s="174">
        <f t="shared" si="79"/>
        <v>0</v>
      </c>
      <c r="AF48" s="221">
        <f>SUM(AF10:AF47)</f>
        <v>0</v>
      </c>
      <c r="AG48" s="222">
        <f>SUM(AG10:AG47)</f>
        <v>0</v>
      </c>
      <c r="AH48" s="223">
        <f>SUM(AH10:AH47)</f>
        <v>0</v>
      </c>
      <c r="AI48" s="376"/>
      <c r="AJ48" s="222">
        <f>SUM(AJ10:AJ47)</f>
        <v>0</v>
      </c>
      <c r="AK48" s="223">
        <f>SUM(AK10:AK47)</f>
        <v>0</v>
      </c>
      <c r="AL48" s="222">
        <f>SUM(AL10:AL47)</f>
        <v>0</v>
      </c>
      <c r="AM48" s="223">
        <f>SUM(AM10:AM47)</f>
        <v>0</v>
      </c>
      <c r="AN48" s="376"/>
      <c r="AO48" s="222">
        <f>SUM(AO10:AO47)</f>
        <v>0</v>
      </c>
      <c r="AP48" s="222"/>
      <c r="AQ48" s="223">
        <f>SUM(AQ10:AQ47)</f>
        <v>0</v>
      </c>
      <c r="AR48" s="376"/>
      <c r="AS48" s="222">
        <f>SUM(AS10:AS47)</f>
        <v>0</v>
      </c>
      <c r="AT48" s="224">
        <f>SUM(AT10:AT47)</f>
        <v>0</v>
      </c>
      <c r="AU48" s="176">
        <f>COUNTA(AV10:AV47)</f>
        <v>0</v>
      </c>
      <c r="AV48" s="83"/>
      <c r="AW48" s="83"/>
      <c r="AX48" s="84">
        <f>SUM(AX10:AX47)</f>
        <v>0</v>
      </c>
      <c r="AY48" s="84">
        <f>SUM(AY10:AY47)</f>
        <v>0</v>
      </c>
      <c r="AZ48" s="84">
        <f>SUM(AZ10:AZ47)</f>
        <v>0</v>
      </c>
      <c r="BA48" s="176">
        <f t="shared" ref="BA48" si="80">COUNTA(BB10:BB47)</f>
        <v>0</v>
      </c>
      <c r="BB48" s="83"/>
      <c r="BC48" s="83"/>
      <c r="BD48" s="84">
        <f t="shared" ref="BD48:BF48" si="81">SUM(BD10:BD47)</f>
        <v>0</v>
      </c>
      <c r="BE48" s="84">
        <f t="shared" si="81"/>
        <v>0</v>
      </c>
      <c r="BF48" s="84">
        <f t="shared" si="81"/>
        <v>0</v>
      </c>
      <c r="BG48" s="176">
        <f t="shared" ref="BG48" si="82">COUNTA(BH10:BH47)</f>
        <v>0</v>
      </c>
      <c r="BH48" s="83"/>
      <c r="BI48" s="83"/>
      <c r="BJ48" s="84">
        <f t="shared" ref="BJ48:BL48" si="83">SUM(BJ10:BJ47)</f>
        <v>0</v>
      </c>
      <c r="BK48" s="84">
        <f t="shared" si="83"/>
        <v>0</v>
      </c>
      <c r="BL48" s="84">
        <f t="shared" si="83"/>
        <v>0</v>
      </c>
      <c r="BM48" s="176">
        <f t="shared" ref="BM48" si="84">COUNTA(BN10:BN47)</f>
        <v>0</v>
      </c>
      <c r="BN48" s="83"/>
      <c r="BO48" s="83"/>
      <c r="BP48" s="84">
        <f t="shared" ref="BP48:BR48" si="85">SUM(BP10:BP47)</f>
        <v>0</v>
      </c>
      <c r="BQ48" s="84">
        <f t="shared" si="85"/>
        <v>0</v>
      </c>
      <c r="BR48" s="84">
        <f t="shared" si="85"/>
        <v>0</v>
      </c>
      <c r="BS48" s="176">
        <f t="shared" ref="BS48" si="86">COUNTA(BT10:BT47)</f>
        <v>0</v>
      </c>
      <c r="BT48" s="83"/>
      <c r="BU48" s="83"/>
      <c r="BV48" s="84">
        <f t="shared" ref="BV48:BX48" si="87">SUM(BV10:BV47)</f>
        <v>0</v>
      </c>
      <c r="BW48" s="84">
        <f t="shared" si="87"/>
        <v>0</v>
      </c>
      <c r="BX48" s="84">
        <f t="shared" si="87"/>
        <v>0</v>
      </c>
      <c r="BY48" s="176">
        <f t="shared" ref="BY48" si="88">COUNTA(BZ10:BZ47)</f>
        <v>0</v>
      </c>
      <c r="BZ48" s="83"/>
      <c r="CA48" s="83"/>
      <c r="CB48" s="84">
        <f t="shared" ref="CB48:CD48" si="89">SUM(CB10:CB47)</f>
        <v>0</v>
      </c>
      <c r="CC48" s="84">
        <f t="shared" si="89"/>
        <v>0</v>
      </c>
      <c r="CD48" s="84">
        <f t="shared" si="89"/>
        <v>0</v>
      </c>
      <c r="CE48" s="176">
        <f t="shared" ref="CE48" si="90">COUNTA(CF10:CF47)</f>
        <v>0</v>
      </c>
      <c r="CF48" s="83"/>
      <c r="CG48" s="83"/>
      <c r="CH48" s="84">
        <f t="shared" ref="CH48:CJ48" si="91">SUM(CH10:CH47)</f>
        <v>0</v>
      </c>
      <c r="CI48" s="84">
        <f t="shared" si="91"/>
        <v>0</v>
      </c>
      <c r="CJ48" s="84">
        <f t="shared" si="91"/>
        <v>0</v>
      </c>
      <c r="CK48" s="176">
        <f t="shared" ref="CK48" si="92">COUNTA(CL10:CL47)</f>
        <v>0</v>
      </c>
      <c r="CL48" s="83"/>
      <c r="CM48" s="83"/>
      <c r="CN48" s="84">
        <f t="shared" ref="CN48:CP48" si="93">SUM(CN10:CN47)</f>
        <v>0</v>
      </c>
      <c r="CO48" s="84">
        <f t="shared" si="93"/>
        <v>0</v>
      </c>
      <c r="CP48" s="84">
        <f t="shared" si="93"/>
        <v>0</v>
      </c>
      <c r="CQ48" s="176">
        <f t="shared" ref="CQ48" si="94">COUNTA(CR10:CR47)</f>
        <v>0</v>
      </c>
      <c r="CR48" s="83"/>
      <c r="CS48" s="83"/>
      <c r="CT48" s="84">
        <f t="shared" ref="CT48:CV48" si="95">SUM(CT10:CT47)</f>
        <v>0</v>
      </c>
      <c r="CU48" s="84">
        <f t="shared" si="95"/>
        <v>0</v>
      </c>
      <c r="CV48" s="84">
        <f t="shared" si="95"/>
        <v>0</v>
      </c>
      <c r="CW48" s="84">
        <f>SUM(CW10:CW28)</f>
        <v>0</v>
      </c>
      <c r="CX48" s="84">
        <f>SUM(CX10:CX28)</f>
        <v>0</v>
      </c>
      <c r="CY48" s="84">
        <f>SUM(CY10:CY28)</f>
        <v>0</v>
      </c>
      <c r="CZ48" s="84">
        <f>SUM(CZ10:CZ28)</f>
        <v>0</v>
      </c>
    </row>
    <row r="49" spans="1:104" ht="28.5" customHeight="1" thickBot="1">
      <c r="A49" s="5"/>
      <c r="B49" s="5"/>
      <c r="C49" s="5"/>
      <c r="D49" s="12"/>
      <c r="E49" s="86"/>
      <c r="F49" s="87"/>
      <c r="G49" s="87"/>
      <c r="H49" s="88" t="s">
        <v>53</v>
      </c>
      <c r="I49" s="89" t="s">
        <v>54</v>
      </c>
      <c r="J49" s="90"/>
      <c r="L49" s="91"/>
      <c r="M49" s="12"/>
      <c r="N49" s="5"/>
      <c r="O49" s="5"/>
      <c r="P49" s="5"/>
      <c r="Q49" s="5"/>
      <c r="R49" s="5"/>
      <c r="S49" s="92"/>
      <c r="T49" s="92" t="s">
        <v>55</v>
      </c>
      <c r="U49" s="193"/>
      <c r="V49" s="193"/>
      <c r="W49" s="193"/>
      <c r="X49" s="193"/>
      <c r="Y49" s="93" t="s">
        <v>56</v>
      </c>
      <c r="Z49" s="94">
        <f>IF(S48=0,0,Z48/$S48*0.1)*100</f>
        <v>0</v>
      </c>
      <c r="AA49" s="95" t="s">
        <v>57</v>
      </c>
      <c r="AB49" s="96">
        <f>IF(T48=0,0,AB48/$T48*0.1)*100</f>
        <v>0</v>
      </c>
      <c r="AC49" s="97" t="s">
        <v>58</v>
      </c>
      <c r="AD49" s="177" t="e">
        <f>AD48/Z48</f>
        <v>#DIV/0!</v>
      </c>
      <c r="AE49" s="98" t="e">
        <f>AE48/AB48</f>
        <v>#DIV/0!</v>
      </c>
      <c r="AF49" s="225" t="s">
        <v>107</v>
      </c>
      <c r="AG49" s="226" t="e">
        <f>AG48/S48</f>
        <v>#DIV/0!</v>
      </c>
      <c r="AH49" s="225"/>
      <c r="AI49" s="225" t="s">
        <v>108</v>
      </c>
      <c r="AJ49" s="226" t="e">
        <f>(AG48+AJ48)/T48</f>
        <v>#DIV/0!</v>
      </c>
      <c r="AK49" s="225" t="s">
        <v>107</v>
      </c>
      <c r="AL49" s="226" t="e">
        <f>AL48/S48</f>
        <v>#DIV/0!</v>
      </c>
      <c r="AM49" s="225"/>
      <c r="AN49" s="225" t="s">
        <v>108</v>
      </c>
      <c r="AO49" s="226" t="e">
        <f>(AL48+AO48)/T48</f>
        <v>#DIV/0!</v>
      </c>
      <c r="AP49" s="227"/>
      <c r="AQ49" s="228"/>
      <c r="AR49" s="228"/>
      <c r="AS49" s="227"/>
      <c r="AT49" s="229"/>
      <c r="AU49" s="99" t="s">
        <v>59</v>
      </c>
      <c r="BA49" s="99" t="s">
        <v>59</v>
      </c>
      <c r="BG49" s="99" t="s">
        <v>59</v>
      </c>
      <c r="BM49" s="99" t="s">
        <v>59</v>
      </c>
      <c r="BS49" s="99" t="s">
        <v>59</v>
      </c>
      <c r="BY49" s="99" t="s">
        <v>59</v>
      </c>
      <c r="CE49" s="99" t="s">
        <v>59</v>
      </c>
      <c r="CK49" s="99" t="s">
        <v>59</v>
      </c>
      <c r="CQ49" s="99" t="s">
        <v>59</v>
      </c>
      <c r="CW49" s="100"/>
      <c r="CX49" s="100"/>
      <c r="CY49" s="100"/>
      <c r="CZ49" s="101"/>
    </row>
    <row r="50" spans="1:104" ht="27" customHeight="1" thickBot="1">
      <c r="A50" s="5"/>
      <c r="B50" s="102"/>
      <c r="C50" s="103" t="s">
        <v>60</v>
      </c>
      <c r="D50" s="5"/>
      <c r="E50" s="406" t="s">
        <v>52</v>
      </c>
      <c r="F50" s="104">
        <v>1.1499999999999999</v>
      </c>
      <c r="G50" s="157">
        <f>N52</f>
        <v>13.3</v>
      </c>
      <c r="H50" s="105">
        <f>SUMIFS($H$10:$H$19,$F$10:$F$19,$E$50,$E$10:$E$19,$F$50)</f>
        <v>0</v>
      </c>
      <c r="I50" s="106">
        <f>SUMIFS($I$10:$I$19,$F$10:$F$19,$E$50,$E$10:$E$19,$F$50)</f>
        <v>0</v>
      </c>
      <c r="J50" s="107"/>
      <c r="K50" s="91"/>
      <c r="L50" s="5"/>
      <c r="M50" s="409" t="s">
        <v>61</v>
      </c>
      <c r="N50" s="108" t="s">
        <v>62</v>
      </c>
      <c r="O50" s="109"/>
      <c r="P50" s="109"/>
      <c r="Q50" s="109"/>
      <c r="R50" s="5"/>
      <c r="S50" s="5"/>
      <c r="T50" s="330"/>
      <c r="U50" s="330"/>
      <c r="V50" s="330"/>
      <c r="W50" s="331"/>
      <c r="X50" s="108"/>
      <c r="Y50" s="47"/>
      <c r="Z50" s="42" t="s">
        <v>63</v>
      </c>
      <c r="AA50" s="110"/>
      <c r="AB50" s="42" t="s">
        <v>63</v>
      </c>
      <c r="AD50" s="179" t="s">
        <v>75</v>
      </c>
      <c r="AE50" s="178" t="e">
        <f>1-(AB49/Z49)</f>
        <v>#DIV/0!</v>
      </c>
      <c r="AS50" s="406" t="s">
        <v>52</v>
      </c>
      <c r="AT50" s="104">
        <v>1.1499999999999999</v>
      </c>
      <c r="AU50" s="111">
        <f>COUNTIFS(AV$10:AV$47,"&lt;&gt;",$F$10:$F$47,$E$50,$E$10:$E$47,$F50)</f>
        <v>0</v>
      </c>
      <c r="AV50" s="105">
        <f>SUMIFS(AV$10:AV$47,$F$10:$F$47,$E$50,$E$10:$E$47,$F50)</f>
        <v>0</v>
      </c>
      <c r="AW50" s="399"/>
      <c r="AX50" s="105">
        <f t="shared" ref="AX50:AZ51" si="96">SUMIFS(AX$10:AX$47,$F$10:$F$47,$E$50,$E$10:$E$47,$F50)</f>
        <v>0</v>
      </c>
      <c r="AY50" s="105">
        <f t="shared" si="96"/>
        <v>0</v>
      </c>
      <c r="AZ50" s="105">
        <f t="shared" si="96"/>
        <v>0</v>
      </c>
      <c r="BA50" s="111">
        <f t="shared" ref="BA50" si="97">COUNTIFS(BB$10:BB$47,"&lt;&gt;",$F$10:$F$47,$E$50,$E$10:$E$47,$F50)</f>
        <v>0</v>
      </c>
      <c r="BB50" s="105">
        <f t="shared" ref="BB50:BB51" si="98">SUMIFS(BB$10:BB$47,$F$10:$F$47,$E$50,$E$10:$E$47,$F50)</f>
        <v>0</v>
      </c>
      <c r="BC50" s="399"/>
      <c r="BD50" s="105">
        <f t="shared" ref="BD50:CV52" si="99">SUMIFS(BD$10:BD$47,$F$10:$F$47,$E$50,$E$10:$E$47,$F50)</f>
        <v>0</v>
      </c>
      <c r="BE50" s="105">
        <f t="shared" si="99"/>
        <v>0</v>
      </c>
      <c r="BF50" s="105">
        <f t="shared" si="99"/>
        <v>0</v>
      </c>
      <c r="BG50" s="111">
        <f t="shared" ref="BG50" si="100">COUNTIFS(BH$10:BH$47,"&lt;&gt;",$F$10:$F$47,$E$50,$E$10:$E$47,$F50)</f>
        <v>0</v>
      </c>
      <c r="BH50" s="105">
        <f t="shared" ref="BH50:BH51" si="101">SUMIFS(BH$10:BH$47,$F$10:$F$47,$E$50,$E$10:$E$47,$F50)</f>
        <v>0</v>
      </c>
      <c r="BI50" s="399"/>
      <c r="BJ50" s="105">
        <f t="shared" si="99"/>
        <v>0</v>
      </c>
      <c r="BK50" s="105">
        <f t="shared" si="99"/>
        <v>0</v>
      </c>
      <c r="BL50" s="105">
        <f t="shared" si="99"/>
        <v>0</v>
      </c>
      <c r="BM50" s="111">
        <f t="shared" ref="BM50" si="102">COUNTIFS(BN$10:BN$47,"&lt;&gt;",$F$10:$F$47,$E$50,$E$10:$E$47,$F50)</f>
        <v>0</v>
      </c>
      <c r="BN50" s="105">
        <f t="shared" ref="BN50:BN51" si="103">SUMIFS(BN$10:BN$47,$F$10:$F$47,$E$50,$E$10:$E$47,$F50)</f>
        <v>0</v>
      </c>
      <c r="BO50" s="399"/>
      <c r="BP50" s="105">
        <f t="shared" si="99"/>
        <v>0</v>
      </c>
      <c r="BQ50" s="105">
        <f t="shared" si="99"/>
        <v>0</v>
      </c>
      <c r="BR50" s="105">
        <f t="shared" si="99"/>
        <v>0</v>
      </c>
      <c r="BS50" s="111">
        <f t="shared" ref="BS50" si="104">COUNTIFS(BT$10:BT$47,"&lt;&gt;",$F$10:$F$47,$E$50,$E$10:$E$47,$F50)</f>
        <v>0</v>
      </c>
      <c r="BT50" s="105">
        <f t="shared" ref="BT50:BT51" si="105">SUMIFS(BT$10:BT$47,$F$10:$F$47,$E$50,$E$10:$E$47,$F50)</f>
        <v>0</v>
      </c>
      <c r="BU50" s="399"/>
      <c r="BV50" s="105">
        <f t="shared" si="99"/>
        <v>0</v>
      </c>
      <c r="BW50" s="105">
        <f t="shared" si="99"/>
        <v>0</v>
      </c>
      <c r="BX50" s="105">
        <f t="shared" si="99"/>
        <v>0</v>
      </c>
      <c r="BY50" s="111">
        <f t="shared" ref="BY50" si="106">COUNTIFS(BZ$10:BZ$47,"&lt;&gt;",$F$10:$F$47,$E$50,$E$10:$E$47,$F50)</f>
        <v>0</v>
      </c>
      <c r="BZ50" s="105">
        <f t="shared" ref="BZ50:BZ51" si="107">SUMIFS(BZ$10:BZ$47,$F$10:$F$47,$E$50,$E$10:$E$47,$F50)</f>
        <v>0</v>
      </c>
      <c r="CA50" s="399"/>
      <c r="CB50" s="105">
        <f t="shared" si="99"/>
        <v>0</v>
      </c>
      <c r="CC50" s="105">
        <f t="shared" si="99"/>
        <v>0</v>
      </c>
      <c r="CD50" s="105">
        <f t="shared" si="99"/>
        <v>0</v>
      </c>
      <c r="CE50" s="111">
        <f t="shared" ref="CE50" si="108">COUNTIFS(CF$10:CF$47,"&lt;&gt;",$F$10:$F$47,$E$50,$E$10:$E$47,$F50)</f>
        <v>0</v>
      </c>
      <c r="CF50" s="105">
        <f t="shared" ref="CF50:CF51" si="109">SUMIFS(CF$10:CF$47,$F$10:$F$47,$E$50,$E$10:$E$47,$F50)</f>
        <v>0</v>
      </c>
      <c r="CG50" s="399"/>
      <c r="CH50" s="105">
        <f t="shared" si="99"/>
        <v>0</v>
      </c>
      <c r="CI50" s="105">
        <f t="shared" si="99"/>
        <v>0</v>
      </c>
      <c r="CJ50" s="105">
        <f t="shared" si="99"/>
        <v>0</v>
      </c>
      <c r="CK50" s="111">
        <f t="shared" ref="CK50" si="110">COUNTIFS(CL$10:CL$47,"&lt;&gt;",$F$10:$F$47,$E$50,$E$10:$E$47,$F50)</f>
        <v>0</v>
      </c>
      <c r="CL50" s="105">
        <f t="shared" ref="CL50:CL51" si="111">SUMIFS(CL$10:CL$47,$F$10:$F$47,$E$50,$E$10:$E$47,$F50)</f>
        <v>0</v>
      </c>
      <c r="CM50" s="399"/>
      <c r="CN50" s="105">
        <f t="shared" si="99"/>
        <v>0</v>
      </c>
      <c r="CO50" s="105">
        <f t="shared" si="99"/>
        <v>0</v>
      </c>
      <c r="CP50" s="105">
        <f t="shared" si="99"/>
        <v>0</v>
      </c>
      <c r="CQ50" s="111">
        <f t="shared" ref="CQ50" si="112">COUNTIFS(CR$10:CR$47,"&lt;&gt;",$F$10:$F$47,$E$50,$E$10:$E$47,$F50)</f>
        <v>0</v>
      </c>
      <c r="CR50" s="105">
        <f t="shared" ref="CR50:CR51" si="113">SUMIFS(CR$10:CR$47,$F$10:$F$47,$E$50,$E$10:$E$47,$F50)</f>
        <v>0</v>
      </c>
      <c r="CS50" s="399"/>
      <c r="CT50" s="105">
        <f t="shared" si="99"/>
        <v>0</v>
      </c>
      <c r="CU50" s="105">
        <f t="shared" si="99"/>
        <v>0</v>
      </c>
      <c r="CV50" s="105">
        <f t="shared" si="99"/>
        <v>0</v>
      </c>
      <c r="CW50" s="112">
        <f>SUMIFS(CW$10:CW$47,$F$10:$F$47,$E$50,$E$10:$E$47,$F$50)</f>
        <v>0</v>
      </c>
      <c r="CX50" s="105">
        <f>SUMIFS(CX$10:CX$47,$F$10:$F$47,$E$50,$E$10:$E$47,$F$50)</f>
        <v>0</v>
      </c>
      <c r="CY50" s="105">
        <f>SUMIFS(CY$10:CY$47,$F$10:$F$47,$E$50,$E$10:$E$47,$F$50)</f>
        <v>0</v>
      </c>
      <c r="CZ50" s="106">
        <f>SUMIFS(CZ$10:CZ$47,$F$10:$F$47,$E$50,$E$10:$E$47,$F$50)</f>
        <v>0</v>
      </c>
    </row>
    <row r="51" spans="1:104" ht="19.5" customHeight="1">
      <c r="A51" s="5"/>
      <c r="B51" s="113"/>
      <c r="C51" s="114" t="s">
        <v>64</v>
      </c>
      <c r="D51" s="5"/>
      <c r="E51" s="407"/>
      <c r="F51" s="115" t="s">
        <v>65</v>
      </c>
      <c r="G51" s="158">
        <f>O52</f>
        <v>26.7</v>
      </c>
      <c r="H51" s="53">
        <f>SUMIFS($H$10:$H$19,$F$10:$F$19,$E$50,$E$10:$E$19,$F$51)</f>
        <v>0</v>
      </c>
      <c r="I51" s="54">
        <f>SUMIFS($I$10:$I$19,$F$10:$F$19,$E$50,$E$10:$E$19,$F$51)</f>
        <v>0</v>
      </c>
      <c r="J51" s="107"/>
      <c r="K51" s="5"/>
      <c r="L51" s="5"/>
      <c r="M51" s="410"/>
      <c r="N51" s="116">
        <v>1.1499999999999999</v>
      </c>
      <c r="O51" s="116">
        <v>1.3</v>
      </c>
      <c r="P51" s="116">
        <v>1.5</v>
      </c>
      <c r="Q51" s="116">
        <v>1.7</v>
      </c>
      <c r="R51" s="5"/>
      <c r="S51" s="5"/>
      <c r="T51" s="332"/>
      <c r="U51" s="333"/>
      <c r="V51" s="333"/>
      <c r="W51" s="334"/>
      <c r="X51" s="47" t="s">
        <v>52</v>
      </c>
      <c r="Y51" s="53">
        <f>SUMIFS(Y$10:Y$47,$F$10:$F$47,$E$50)</f>
        <v>0</v>
      </c>
      <c r="Z51" s="53">
        <f>SUMIFS(Z$10:Z$47,$F$10:$F$47,$E$50)</f>
        <v>0</v>
      </c>
      <c r="AA51" s="53">
        <f>SUMIFS(AA$10:AA$47,$F$10:$F$47,$E$50)</f>
        <v>0</v>
      </c>
      <c r="AB51" s="117">
        <f>SUMIFS(AB$10:AB$47,$F$10:$F$47,$E$50)</f>
        <v>0</v>
      </c>
      <c r="AC51" s="5"/>
      <c r="AD51" s="5"/>
      <c r="AE51" s="5"/>
      <c r="AF51" s="230"/>
      <c r="AG51" s="230"/>
      <c r="AH51" s="230"/>
      <c r="AI51" s="230"/>
      <c r="AJ51" s="230"/>
      <c r="AK51" s="230"/>
      <c r="AL51" s="230"/>
      <c r="AM51" s="230"/>
      <c r="AN51" s="230"/>
      <c r="AO51" s="230"/>
      <c r="AP51" s="230"/>
      <c r="AQ51" s="230"/>
      <c r="AR51" s="230"/>
      <c r="AS51" s="407"/>
      <c r="AT51" s="115" t="s">
        <v>65</v>
      </c>
      <c r="AU51" s="118">
        <f>COUNTIFS(AV$10:AV$47,"&lt;&gt;",$F$10:$F$47,$E$50,$E$10:$E$47,$F51)</f>
        <v>0</v>
      </c>
      <c r="AV51" s="53">
        <f>SUMIFS(AV$10:AV$47,$F$10:$F$47,$E$50,$E$10:$E$47,$F51)</f>
        <v>0</v>
      </c>
      <c r="AW51" s="400"/>
      <c r="AX51" s="53">
        <f t="shared" si="96"/>
        <v>0</v>
      </c>
      <c r="AY51" s="53">
        <f t="shared" si="96"/>
        <v>0</v>
      </c>
      <c r="AZ51" s="53">
        <f t="shared" si="96"/>
        <v>0</v>
      </c>
      <c r="BA51" s="118">
        <f t="shared" ref="BA51" si="114">COUNTIFS(BB$10:BB$47,"&lt;&gt;",$F$10:$F$47,$E$50,$E$10:$E$47,$F51)</f>
        <v>0</v>
      </c>
      <c r="BB51" s="53">
        <f t="shared" si="98"/>
        <v>0</v>
      </c>
      <c r="BC51" s="400"/>
      <c r="BD51" s="53">
        <f t="shared" si="99"/>
        <v>0</v>
      </c>
      <c r="BE51" s="53">
        <f t="shared" si="99"/>
        <v>0</v>
      </c>
      <c r="BF51" s="53">
        <f t="shared" si="99"/>
        <v>0</v>
      </c>
      <c r="BG51" s="118">
        <f t="shared" ref="BG51" si="115">COUNTIFS(BH$10:BH$47,"&lt;&gt;",$F$10:$F$47,$E$50,$E$10:$E$47,$F51)</f>
        <v>0</v>
      </c>
      <c r="BH51" s="53">
        <f t="shared" si="101"/>
        <v>0</v>
      </c>
      <c r="BI51" s="400"/>
      <c r="BJ51" s="53">
        <f t="shared" si="99"/>
        <v>0</v>
      </c>
      <c r="BK51" s="53">
        <f t="shared" si="99"/>
        <v>0</v>
      </c>
      <c r="BL51" s="53">
        <f t="shared" si="99"/>
        <v>0</v>
      </c>
      <c r="BM51" s="118">
        <f t="shared" ref="BM51" si="116">COUNTIFS(BN$10:BN$47,"&lt;&gt;",$F$10:$F$47,$E$50,$E$10:$E$47,$F51)</f>
        <v>0</v>
      </c>
      <c r="BN51" s="53">
        <f t="shared" si="103"/>
        <v>0</v>
      </c>
      <c r="BO51" s="400"/>
      <c r="BP51" s="53">
        <f t="shared" si="99"/>
        <v>0</v>
      </c>
      <c r="BQ51" s="53">
        <f t="shared" si="99"/>
        <v>0</v>
      </c>
      <c r="BR51" s="53">
        <f t="shared" si="99"/>
        <v>0</v>
      </c>
      <c r="BS51" s="118">
        <f t="shared" ref="BS51" si="117">COUNTIFS(BT$10:BT$47,"&lt;&gt;",$F$10:$F$47,$E$50,$E$10:$E$47,$F51)</f>
        <v>0</v>
      </c>
      <c r="BT51" s="53">
        <f t="shared" si="105"/>
        <v>0</v>
      </c>
      <c r="BU51" s="400"/>
      <c r="BV51" s="53">
        <f t="shared" si="99"/>
        <v>0</v>
      </c>
      <c r="BW51" s="53">
        <f t="shared" si="99"/>
        <v>0</v>
      </c>
      <c r="BX51" s="53">
        <f t="shared" si="99"/>
        <v>0</v>
      </c>
      <c r="BY51" s="118">
        <f t="shared" ref="BY51" si="118">COUNTIFS(BZ$10:BZ$47,"&lt;&gt;",$F$10:$F$47,$E$50,$E$10:$E$47,$F51)</f>
        <v>0</v>
      </c>
      <c r="BZ51" s="53">
        <f t="shared" si="107"/>
        <v>0</v>
      </c>
      <c r="CA51" s="400"/>
      <c r="CB51" s="53">
        <f t="shared" si="99"/>
        <v>0</v>
      </c>
      <c r="CC51" s="53">
        <f t="shared" si="99"/>
        <v>0</v>
      </c>
      <c r="CD51" s="53">
        <f t="shared" si="99"/>
        <v>0</v>
      </c>
      <c r="CE51" s="118">
        <f t="shared" ref="CE51" si="119">COUNTIFS(CF$10:CF$47,"&lt;&gt;",$F$10:$F$47,$E$50,$E$10:$E$47,$F51)</f>
        <v>0</v>
      </c>
      <c r="CF51" s="53">
        <f t="shared" si="109"/>
        <v>0</v>
      </c>
      <c r="CG51" s="400"/>
      <c r="CH51" s="53">
        <f t="shared" si="99"/>
        <v>0</v>
      </c>
      <c r="CI51" s="53">
        <f t="shared" si="99"/>
        <v>0</v>
      </c>
      <c r="CJ51" s="53">
        <f t="shared" si="99"/>
        <v>0</v>
      </c>
      <c r="CK51" s="118">
        <f t="shared" ref="CK51" si="120">COUNTIFS(CL$10:CL$47,"&lt;&gt;",$F$10:$F$47,$E$50,$E$10:$E$47,$F51)</f>
        <v>0</v>
      </c>
      <c r="CL51" s="53">
        <f t="shared" si="111"/>
        <v>0</v>
      </c>
      <c r="CM51" s="400"/>
      <c r="CN51" s="53">
        <f t="shared" si="99"/>
        <v>0</v>
      </c>
      <c r="CO51" s="53">
        <f t="shared" si="99"/>
        <v>0</v>
      </c>
      <c r="CP51" s="53">
        <f t="shared" si="99"/>
        <v>0</v>
      </c>
      <c r="CQ51" s="118">
        <f t="shared" ref="CQ51" si="121">COUNTIFS(CR$10:CR$47,"&lt;&gt;",$F$10:$F$47,$E$50,$E$10:$E$47,$F51)</f>
        <v>0</v>
      </c>
      <c r="CR51" s="53">
        <f t="shared" si="113"/>
        <v>0</v>
      </c>
      <c r="CS51" s="400"/>
      <c r="CT51" s="53">
        <f t="shared" si="99"/>
        <v>0</v>
      </c>
      <c r="CU51" s="53">
        <f t="shared" si="99"/>
        <v>0</v>
      </c>
      <c r="CV51" s="53">
        <f t="shared" si="99"/>
        <v>0</v>
      </c>
      <c r="CW51" s="119">
        <f>SUMIFS(CW$10:CW$47,$F$10:$F$47,$E$50,$E$10:$E$47,$F$51)</f>
        <v>0</v>
      </c>
      <c r="CX51" s="53">
        <f>SUMIFS(CX$10:CX$47,$F$10:$F$47,$E$50,$E$10:$E$47,$F$51)</f>
        <v>0</v>
      </c>
      <c r="CY51" s="53">
        <f>SUMIFS(CY$10:CY$47,$F$10:$F$47,$E$50,$E$10:$E$47,$F$51)</f>
        <v>0</v>
      </c>
      <c r="CZ51" s="54">
        <f>SUMIFS(CZ$10:CZ$47,$F$10:$F$47,$E$50,$E$10:$E$47,$F$51)</f>
        <v>0</v>
      </c>
    </row>
    <row r="52" spans="1:104" ht="19.5" customHeight="1">
      <c r="A52" s="5"/>
      <c r="B52" s="121"/>
      <c r="C52" s="121" t="s">
        <v>169</v>
      </c>
      <c r="D52" s="5"/>
      <c r="E52" s="407"/>
      <c r="F52" s="115" t="s">
        <v>51</v>
      </c>
      <c r="G52" s="156">
        <f>P52</f>
        <v>44.5</v>
      </c>
      <c r="H52" s="53">
        <f>SUMIFS($H$10:$H$19,$F$10:$F$19,$E$50,$E$10:$E$19,$F$52)</f>
        <v>0</v>
      </c>
      <c r="I52" s="54">
        <f>SUMIFS($I$10:$I$19,$F$10:$F$19,$E$50,$E$10:$E$19,$F$52)</f>
        <v>0</v>
      </c>
      <c r="J52" s="107"/>
      <c r="K52" s="5"/>
      <c r="L52" s="47" t="s">
        <v>52</v>
      </c>
      <c r="M52" s="122">
        <v>88.9</v>
      </c>
      <c r="N52" s="123">
        <f>ROUND($M52*1.15-$M52,1)</f>
        <v>13.3</v>
      </c>
      <c r="O52" s="123">
        <f>ROUND($M52*1.3-$M52,1)</f>
        <v>26.7</v>
      </c>
      <c r="P52" s="123">
        <f>ROUND($M52*1.5-$M52,1)</f>
        <v>44.5</v>
      </c>
      <c r="Q52" s="123">
        <f>ROUND($M52*1.7-$M52,1)</f>
        <v>62.2</v>
      </c>
      <c r="R52" s="5"/>
      <c r="S52" s="5"/>
      <c r="T52" s="332"/>
      <c r="U52" s="333"/>
      <c r="V52" s="333"/>
      <c r="W52" s="334"/>
      <c r="X52" s="47" t="s">
        <v>67</v>
      </c>
      <c r="Y52" s="53">
        <f>SUMIFS(Y$10:Y$47,$F$10:$F$47,$E$55)</f>
        <v>0</v>
      </c>
      <c r="Z52" s="53">
        <f>SUMIFS(Z$10:Z$47,$F$10:$F$47,$E$55)</f>
        <v>0</v>
      </c>
      <c r="AA52" s="53">
        <f>SUMIFS(AA$10:AA$47,$F$10:$F$47,$E$55)</f>
        <v>0</v>
      </c>
      <c r="AB52" s="53">
        <f>SUMIFS(AB$10:AB$47,$F$10:$F$47,$E$55)</f>
        <v>0</v>
      </c>
      <c r="AC52" s="5"/>
      <c r="AD52" s="5"/>
      <c r="AE52" s="5"/>
      <c r="AF52" s="230"/>
      <c r="AG52" s="230"/>
      <c r="AH52" s="230"/>
      <c r="AI52" s="230"/>
      <c r="AJ52" s="230"/>
      <c r="AK52" s="230"/>
      <c r="AL52" s="230"/>
      <c r="AM52" s="230"/>
      <c r="AN52" s="230"/>
      <c r="AO52" s="230"/>
      <c r="AP52" s="230"/>
      <c r="AQ52" s="230"/>
      <c r="AR52" s="230"/>
      <c r="AS52" s="407"/>
      <c r="AT52" s="115" t="s">
        <v>51</v>
      </c>
      <c r="AU52" s="118">
        <f>COUNTIFS(AV$10:AV$47,"&lt;&gt;",$F$10:$F$47,$E$50,$E$10:$E$47,$F52)</f>
        <v>0</v>
      </c>
      <c r="AV52" s="53">
        <f t="shared" ref="AV52:BN53" si="122">SUMIFS(AV$10:AV$47,$F$10:$F$47,$E$50,$E$10:$E$47,$F52)</f>
        <v>0</v>
      </c>
      <c r="AW52" s="400"/>
      <c r="AX52" s="53">
        <f t="shared" si="122"/>
        <v>0</v>
      </c>
      <c r="AY52" s="53">
        <f t="shared" si="122"/>
        <v>0</v>
      </c>
      <c r="AZ52" s="53">
        <f t="shared" si="122"/>
        <v>0</v>
      </c>
      <c r="BA52" s="118">
        <f t="shared" ref="BA52" si="123">COUNTIFS(BB$10:BB$47,"&lt;&gt;",$F$10:$F$47,$E$50,$E$10:$E$47,$F52)</f>
        <v>0</v>
      </c>
      <c r="BB52" s="53">
        <f t="shared" si="122"/>
        <v>0</v>
      </c>
      <c r="BC52" s="400"/>
      <c r="BD52" s="53">
        <f t="shared" si="122"/>
        <v>0</v>
      </c>
      <c r="BE52" s="53">
        <f t="shared" si="122"/>
        <v>0</v>
      </c>
      <c r="BF52" s="53">
        <f t="shared" si="122"/>
        <v>0</v>
      </c>
      <c r="BG52" s="118">
        <f t="shared" ref="BG52" si="124">COUNTIFS(BH$10:BH$47,"&lt;&gt;",$F$10:$F$47,$E$50,$E$10:$E$47,$F52)</f>
        <v>0</v>
      </c>
      <c r="BH52" s="53">
        <f t="shared" si="122"/>
        <v>0</v>
      </c>
      <c r="BI52" s="400"/>
      <c r="BJ52" s="53">
        <f t="shared" si="122"/>
        <v>0</v>
      </c>
      <c r="BK52" s="53">
        <f t="shared" si="122"/>
        <v>0</v>
      </c>
      <c r="BL52" s="53">
        <f t="shared" si="122"/>
        <v>0</v>
      </c>
      <c r="BM52" s="118">
        <f t="shared" ref="BM52" si="125">COUNTIFS(BN$10:BN$47,"&lt;&gt;",$F$10:$F$47,$E$50,$E$10:$E$47,$F52)</f>
        <v>0</v>
      </c>
      <c r="BN52" s="53">
        <f t="shared" si="122"/>
        <v>0</v>
      </c>
      <c r="BO52" s="400"/>
      <c r="BP52" s="53">
        <f t="shared" si="99"/>
        <v>0</v>
      </c>
      <c r="BQ52" s="53">
        <f t="shared" si="99"/>
        <v>0</v>
      </c>
      <c r="BR52" s="53">
        <f t="shared" si="99"/>
        <v>0</v>
      </c>
      <c r="BS52" s="118">
        <f t="shared" ref="BS52" si="126">COUNTIFS(BT$10:BT$47,"&lt;&gt;",$F$10:$F$47,$E$50,$E$10:$E$47,$F52)</f>
        <v>0</v>
      </c>
      <c r="BT52" s="53">
        <f t="shared" si="99"/>
        <v>0</v>
      </c>
      <c r="BU52" s="400"/>
      <c r="BV52" s="53">
        <f t="shared" si="99"/>
        <v>0</v>
      </c>
      <c r="BW52" s="53">
        <f t="shared" si="99"/>
        <v>0</v>
      </c>
      <c r="BX52" s="53">
        <f t="shared" si="99"/>
        <v>0</v>
      </c>
      <c r="BY52" s="118">
        <f t="shared" ref="BY52" si="127">COUNTIFS(BZ$10:BZ$47,"&lt;&gt;",$F$10:$F$47,$E$50,$E$10:$E$47,$F52)</f>
        <v>0</v>
      </c>
      <c r="BZ52" s="53">
        <f t="shared" si="99"/>
        <v>0</v>
      </c>
      <c r="CA52" s="400"/>
      <c r="CB52" s="53">
        <f t="shared" si="99"/>
        <v>0</v>
      </c>
      <c r="CC52" s="53">
        <f t="shared" si="99"/>
        <v>0</v>
      </c>
      <c r="CD52" s="53">
        <f t="shared" si="99"/>
        <v>0</v>
      </c>
      <c r="CE52" s="118">
        <f t="shared" ref="CE52" si="128">COUNTIFS(CF$10:CF$47,"&lt;&gt;",$F$10:$F$47,$E$50,$E$10:$E$47,$F52)</f>
        <v>0</v>
      </c>
      <c r="CF52" s="53">
        <f t="shared" si="99"/>
        <v>0</v>
      </c>
      <c r="CG52" s="400"/>
      <c r="CH52" s="53">
        <f t="shared" si="99"/>
        <v>0</v>
      </c>
      <c r="CI52" s="53">
        <f t="shared" si="99"/>
        <v>0</v>
      </c>
      <c r="CJ52" s="53">
        <f t="shared" si="99"/>
        <v>0</v>
      </c>
      <c r="CK52" s="118">
        <f t="shared" ref="CK52" si="129">COUNTIFS(CL$10:CL$47,"&lt;&gt;",$F$10:$F$47,$E$50,$E$10:$E$47,$F52)</f>
        <v>0</v>
      </c>
      <c r="CL52" s="53">
        <f t="shared" si="99"/>
        <v>0</v>
      </c>
      <c r="CM52" s="400"/>
      <c r="CN52" s="53">
        <f t="shared" si="99"/>
        <v>0</v>
      </c>
      <c r="CO52" s="53">
        <f t="shared" si="99"/>
        <v>0</v>
      </c>
      <c r="CP52" s="53">
        <f t="shared" si="99"/>
        <v>0</v>
      </c>
      <c r="CQ52" s="118">
        <f t="shared" ref="CQ52" si="130">COUNTIFS(CR$10:CR$47,"&lt;&gt;",$F$10:$F$47,$E$50,$E$10:$E$47,$F52)</f>
        <v>0</v>
      </c>
      <c r="CR52" s="53">
        <f t="shared" si="99"/>
        <v>0</v>
      </c>
      <c r="CS52" s="400"/>
      <c r="CT52" s="53">
        <f t="shared" si="99"/>
        <v>0</v>
      </c>
      <c r="CU52" s="53">
        <f t="shared" si="99"/>
        <v>0</v>
      </c>
      <c r="CV52" s="53">
        <f t="shared" si="99"/>
        <v>0</v>
      </c>
      <c r="CW52" s="119">
        <f>SUMIFS(CW$10:CW$47,$F$10:$F$47,$E$50,$E$10:$E$47,$F$52)</f>
        <v>0</v>
      </c>
      <c r="CX52" s="53">
        <f>SUMIFS(CX$10:CX$47,$F$10:$F$47,$E$50,$E$10:$E$47,$F$52)</f>
        <v>0</v>
      </c>
      <c r="CY52" s="53">
        <f>SUMIFS(CY$10:CY$47,$F$10:$F$47,$E$50,$E$10:$E$47,$F$52)</f>
        <v>0</v>
      </c>
      <c r="CZ52" s="54">
        <f>SUMIFS(CZ$10:CZ$47,$F$10:$F$47,$E$50,$E$10:$E$47,$F$52)</f>
        <v>0</v>
      </c>
    </row>
    <row r="53" spans="1:104" ht="19.5" customHeight="1" thickBot="1">
      <c r="A53" s="5"/>
      <c r="B53" s="5"/>
      <c r="C53" s="5"/>
      <c r="D53" s="5"/>
      <c r="E53" s="407"/>
      <c r="F53" s="115" t="s">
        <v>68</v>
      </c>
      <c r="G53" s="156">
        <f>Q52</f>
        <v>62.2</v>
      </c>
      <c r="H53" s="53">
        <f>SUMIFS($H$10:$H$19,$F$10:$F$19,$E$50,$E$10:$E$19,$F$53)</f>
        <v>0</v>
      </c>
      <c r="I53" s="54">
        <f>SUMIFS($I$10:$I$19,$F$10:$F$19,$E$50,$E$10:$E$19,$F$53)</f>
        <v>0</v>
      </c>
      <c r="J53" s="107"/>
      <c r="K53" s="5"/>
      <c r="L53" s="47" t="s">
        <v>67</v>
      </c>
      <c r="M53" s="124">
        <v>94.2</v>
      </c>
      <c r="N53" s="123">
        <f>ROUND($M53*1.15-$M53,1)</f>
        <v>14.1</v>
      </c>
      <c r="O53" s="123">
        <f>ROUND($M53*1.3-$M53,1)</f>
        <v>28.3</v>
      </c>
      <c r="P53" s="123">
        <f>ROUND($M53*1.5-$M53,1)</f>
        <v>47.1</v>
      </c>
      <c r="Q53" s="123">
        <f>ROUND($M53*1.7-$M53,1)</f>
        <v>65.900000000000006</v>
      </c>
      <c r="R53" s="5"/>
      <c r="S53" s="5"/>
      <c r="T53" s="332"/>
      <c r="U53" s="333"/>
      <c r="V53" s="333"/>
      <c r="W53" s="334"/>
      <c r="X53" s="47" t="s">
        <v>6</v>
      </c>
      <c r="Y53" s="53">
        <f>SUMIFS(Y$10:Y$47,$F$10:$F$47,$E$60)</f>
        <v>0</v>
      </c>
      <c r="Z53" s="53">
        <f>SUMIFS(Z$10:Z$47,$F$10:$F$47,$E$60)</f>
        <v>0</v>
      </c>
      <c r="AA53" s="53">
        <f>SUMIFS(AA$10:AA$47,$F$10:$F$47,$E$60)</f>
        <v>0</v>
      </c>
      <c r="AB53" s="53">
        <f>SUMIFS(AB$10:AB$47,$F$10:$F$47,$E$60)</f>
        <v>0</v>
      </c>
      <c r="AC53" s="5"/>
      <c r="AD53" s="5"/>
      <c r="AE53" s="5"/>
      <c r="AF53" s="231"/>
      <c r="AG53" s="231"/>
      <c r="AH53" s="231"/>
      <c r="AI53" s="231"/>
      <c r="AJ53" s="231"/>
      <c r="AK53" s="231"/>
      <c r="AL53" s="231"/>
      <c r="AM53" s="231"/>
      <c r="AN53" s="231"/>
      <c r="AO53" s="231"/>
      <c r="AP53" s="231"/>
      <c r="AQ53" s="231"/>
      <c r="AR53" s="231"/>
      <c r="AS53" s="407"/>
      <c r="AT53" s="115" t="s">
        <v>68</v>
      </c>
      <c r="AU53" s="313">
        <f>COUNTIFS(AV$10:AV$47,"&lt;&gt;",$F$10:$F$47,$E$50,$E$10:$E$47,$F53)</f>
        <v>0</v>
      </c>
      <c r="AV53" s="314">
        <f t="shared" si="122"/>
        <v>0</v>
      </c>
      <c r="AW53" s="400"/>
      <c r="AX53" s="314">
        <f t="shared" si="122"/>
        <v>0</v>
      </c>
      <c r="AY53" s="314">
        <f t="shared" si="122"/>
        <v>0</v>
      </c>
      <c r="AZ53" s="316">
        <f t="shared" si="122"/>
        <v>0</v>
      </c>
      <c r="BA53" s="313">
        <f t="shared" ref="BA53" si="131">COUNTIFS(BB$10:BB$47,"&lt;&gt;",$F$10:$F$47,$E$50,$E$10:$E$47,$F53)</f>
        <v>0</v>
      </c>
      <c r="BB53" s="314">
        <f t="shared" ref="BB53:CV53" si="132">SUMIFS(BB$10:BB$47,$F$10:$F$47,$E$50,$E$10:$E$47,$F53)</f>
        <v>0</v>
      </c>
      <c r="BC53" s="400"/>
      <c r="BD53" s="314">
        <f t="shared" si="132"/>
        <v>0</v>
      </c>
      <c r="BE53" s="314">
        <f t="shared" si="132"/>
        <v>0</v>
      </c>
      <c r="BF53" s="316">
        <f t="shared" si="132"/>
        <v>0</v>
      </c>
      <c r="BG53" s="313">
        <f t="shared" ref="BG53" si="133">COUNTIFS(BH$10:BH$47,"&lt;&gt;",$F$10:$F$47,$E$50,$E$10:$E$47,$F53)</f>
        <v>0</v>
      </c>
      <c r="BH53" s="314">
        <f t="shared" si="132"/>
        <v>0</v>
      </c>
      <c r="BI53" s="400"/>
      <c r="BJ53" s="314">
        <f t="shared" si="132"/>
        <v>0</v>
      </c>
      <c r="BK53" s="314">
        <f t="shared" si="132"/>
        <v>0</v>
      </c>
      <c r="BL53" s="316">
        <f t="shared" si="132"/>
        <v>0</v>
      </c>
      <c r="BM53" s="313">
        <f t="shared" ref="BM53" si="134">COUNTIFS(BN$10:BN$47,"&lt;&gt;",$F$10:$F$47,$E$50,$E$10:$E$47,$F53)</f>
        <v>0</v>
      </c>
      <c r="BN53" s="314">
        <f t="shared" si="132"/>
        <v>0</v>
      </c>
      <c r="BO53" s="400"/>
      <c r="BP53" s="314">
        <f t="shared" si="132"/>
        <v>0</v>
      </c>
      <c r="BQ53" s="314">
        <f t="shared" si="132"/>
        <v>0</v>
      </c>
      <c r="BR53" s="316">
        <f t="shared" si="132"/>
        <v>0</v>
      </c>
      <c r="BS53" s="313">
        <f t="shared" ref="BS53" si="135">COUNTIFS(BT$10:BT$47,"&lt;&gt;",$F$10:$F$47,$E$50,$E$10:$E$47,$F53)</f>
        <v>0</v>
      </c>
      <c r="BT53" s="314">
        <f t="shared" si="132"/>
        <v>0</v>
      </c>
      <c r="BU53" s="400"/>
      <c r="BV53" s="314">
        <f t="shared" si="132"/>
        <v>0</v>
      </c>
      <c r="BW53" s="314">
        <f t="shared" si="132"/>
        <v>0</v>
      </c>
      <c r="BX53" s="316">
        <f t="shared" si="132"/>
        <v>0</v>
      </c>
      <c r="BY53" s="313">
        <f t="shared" ref="BY53" si="136">COUNTIFS(BZ$10:BZ$47,"&lt;&gt;",$F$10:$F$47,$E$50,$E$10:$E$47,$F53)</f>
        <v>0</v>
      </c>
      <c r="BZ53" s="314">
        <f t="shared" si="132"/>
        <v>0</v>
      </c>
      <c r="CA53" s="400"/>
      <c r="CB53" s="314">
        <f t="shared" si="132"/>
        <v>0</v>
      </c>
      <c r="CC53" s="314">
        <f t="shared" si="132"/>
        <v>0</v>
      </c>
      <c r="CD53" s="316">
        <f t="shared" si="132"/>
        <v>0</v>
      </c>
      <c r="CE53" s="313">
        <f t="shared" ref="CE53" si="137">COUNTIFS(CF$10:CF$47,"&lt;&gt;",$F$10:$F$47,$E$50,$E$10:$E$47,$F53)</f>
        <v>0</v>
      </c>
      <c r="CF53" s="314">
        <f t="shared" si="132"/>
        <v>0</v>
      </c>
      <c r="CG53" s="400"/>
      <c r="CH53" s="314">
        <f t="shared" si="132"/>
        <v>0</v>
      </c>
      <c r="CI53" s="314">
        <f t="shared" si="132"/>
        <v>0</v>
      </c>
      <c r="CJ53" s="316">
        <f t="shared" si="132"/>
        <v>0</v>
      </c>
      <c r="CK53" s="313">
        <f t="shared" ref="CK53" si="138">COUNTIFS(CL$10:CL$47,"&lt;&gt;",$F$10:$F$47,$E$50,$E$10:$E$47,$F53)</f>
        <v>0</v>
      </c>
      <c r="CL53" s="314">
        <f t="shared" si="132"/>
        <v>0</v>
      </c>
      <c r="CM53" s="400"/>
      <c r="CN53" s="314">
        <f t="shared" si="132"/>
        <v>0</v>
      </c>
      <c r="CO53" s="314">
        <f t="shared" si="132"/>
        <v>0</v>
      </c>
      <c r="CP53" s="316">
        <f t="shared" si="132"/>
        <v>0</v>
      </c>
      <c r="CQ53" s="313">
        <f t="shared" ref="CQ53" si="139">COUNTIFS(CR$10:CR$47,"&lt;&gt;",$F$10:$F$47,$E$50,$E$10:$E$47,$F53)</f>
        <v>0</v>
      </c>
      <c r="CR53" s="314">
        <f t="shared" si="132"/>
        <v>0</v>
      </c>
      <c r="CS53" s="400"/>
      <c r="CT53" s="314">
        <f t="shared" si="132"/>
        <v>0</v>
      </c>
      <c r="CU53" s="314">
        <f t="shared" si="132"/>
        <v>0</v>
      </c>
      <c r="CV53" s="316">
        <f t="shared" si="132"/>
        <v>0</v>
      </c>
      <c r="CW53" s="327">
        <f>SUMIFS(CW$10:CW$47,$F$10:$F$47,$E$50,$E$10:$E$47,$F$53)</f>
        <v>0</v>
      </c>
      <c r="CX53" s="314">
        <f>SUMIFS(CX$10:CX$47,$F$10:$F$47,$E$50,$E$10:$E$47,$F$53)</f>
        <v>0</v>
      </c>
      <c r="CY53" s="314">
        <f>SUMIFS(CY$10:CY$47,$F$10:$F$47,$E$50,$E$10:$E$47,$F$53)</f>
        <v>0</v>
      </c>
      <c r="CZ53" s="316">
        <f>SUMIFS(CZ$10:CZ$47,$F$10:$F$47,$E$50,$E$10:$E$47,$F$53)</f>
        <v>0</v>
      </c>
    </row>
    <row r="54" spans="1:104" ht="19.5" customHeight="1" thickTop="1" thickBot="1">
      <c r="A54" s="5"/>
      <c r="B54" s="5"/>
      <c r="C54" s="5"/>
      <c r="D54" s="5"/>
      <c r="E54" s="408"/>
      <c r="F54" s="75" t="s">
        <v>69</v>
      </c>
      <c r="G54" s="159"/>
      <c r="H54" s="125">
        <f>SUM(H50:H53)</f>
        <v>0</v>
      </c>
      <c r="I54" s="126">
        <f>SUM(I50:I53)</f>
        <v>0</v>
      </c>
      <c r="J54" s="127"/>
      <c r="K54" s="5"/>
      <c r="L54" s="47" t="s">
        <v>6</v>
      </c>
      <c r="M54" s="122">
        <v>115.5</v>
      </c>
      <c r="N54" s="128">
        <f>ROUND($M54*1.15-$M54,1)</f>
        <v>17.3</v>
      </c>
      <c r="O54" s="128">
        <f>ROUND($M54*1.3-$M54,1)</f>
        <v>34.700000000000003</v>
      </c>
      <c r="P54" s="128">
        <f>ROUND($M54*1.5-$M54,1)</f>
        <v>57.8</v>
      </c>
      <c r="Q54" s="128">
        <f>ROUND($M54*1.7-$M54,1)</f>
        <v>80.900000000000006</v>
      </c>
      <c r="R54" s="5"/>
      <c r="S54" s="5"/>
      <c r="T54" s="332"/>
      <c r="U54" s="333"/>
      <c r="V54" s="333"/>
      <c r="W54" s="334"/>
      <c r="X54" s="135" t="s">
        <v>8</v>
      </c>
      <c r="Y54" s="314">
        <f>SUMIFS(Y$10:Y$47,$F$10:$F$47,$E$65)</f>
        <v>0</v>
      </c>
      <c r="Z54" s="314">
        <f>SUMIFS(Z$10:Z$47,$F$10:$F$47,$E$65)</f>
        <v>0</v>
      </c>
      <c r="AA54" s="314">
        <f>SUMIFS(AA$10:AA$47,$F$10:$F$47,$E$65)</f>
        <v>0</v>
      </c>
      <c r="AB54" s="314">
        <f>SUMIFS(AB$10:AB$47,$F$10:$F$47,$E$65)</f>
        <v>0</v>
      </c>
      <c r="AC54" s="5"/>
      <c r="AD54" s="5"/>
      <c r="AE54" s="5"/>
      <c r="AF54" s="231"/>
      <c r="AG54" s="231"/>
      <c r="AH54" s="231"/>
      <c r="AI54" s="231"/>
      <c r="AJ54" s="231"/>
      <c r="AK54" s="231"/>
      <c r="AL54" s="231"/>
      <c r="AM54" s="231"/>
      <c r="AN54" s="231"/>
      <c r="AO54" s="231"/>
      <c r="AP54" s="231"/>
      <c r="AQ54" s="231"/>
      <c r="AR54" s="231"/>
      <c r="AS54" s="408"/>
      <c r="AT54" s="75" t="s">
        <v>69</v>
      </c>
      <c r="AU54" s="312">
        <f t="shared" ref="AU54:AZ54" si="140">SUM(AU50:AU53)</f>
        <v>0</v>
      </c>
      <c r="AV54" s="143">
        <f t="shared" si="140"/>
        <v>0</v>
      </c>
      <c r="AW54" s="401"/>
      <c r="AX54" s="143">
        <f t="shared" si="140"/>
        <v>0</v>
      </c>
      <c r="AY54" s="143">
        <f t="shared" si="140"/>
        <v>0</v>
      </c>
      <c r="AZ54" s="143">
        <f t="shared" si="140"/>
        <v>0</v>
      </c>
      <c r="BA54" s="312">
        <f t="shared" ref="BA54:BB54" si="141">SUM(BA50:BA53)</f>
        <v>0</v>
      </c>
      <c r="BB54" s="143">
        <f t="shared" si="141"/>
        <v>0</v>
      </c>
      <c r="BC54" s="401"/>
      <c r="BD54" s="143">
        <f t="shared" ref="BD54:BH54" si="142">SUM(BD50:BD53)</f>
        <v>0</v>
      </c>
      <c r="BE54" s="143">
        <f t="shared" si="142"/>
        <v>0</v>
      </c>
      <c r="BF54" s="143">
        <f t="shared" si="142"/>
        <v>0</v>
      </c>
      <c r="BG54" s="312">
        <f t="shared" si="142"/>
        <v>0</v>
      </c>
      <c r="BH54" s="143">
        <f t="shared" si="142"/>
        <v>0</v>
      </c>
      <c r="BI54" s="401"/>
      <c r="BJ54" s="143">
        <f t="shared" ref="BJ54:BN54" si="143">SUM(BJ50:BJ53)</f>
        <v>0</v>
      </c>
      <c r="BK54" s="143">
        <f t="shared" si="143"/>
        <v>0</v>
      </c>
      <c r="BL54" s="143">
        <f t="shared" si="143"/>
        <v>0</v>
      </c>
      <c r="BM54" s="312">
        <f t="shared" si="143"/>
        <v>0</v>
      </c>
      <c r="BN54" s="143">
        <f t="shared" si="143"/>
        <v>0</v>
      </c>
      <c r="BO54" s="401"/>
      <c r="BP54" s="143">
        <f t="shared" ref="BP54:BT54" si="144">SUM(BP50:BP53)</f>
        <v>0</v>
      </c>
      <c r="BQ54" s="143">
        <f t="shared" si="144"/>
        <v>0</v>
      </c>
      <c r="BR54" s="143">
        <f t="shared" si="144"/>
        <v>0</v>
      </c>
      <c r="BS54" s="312">
        <f t="shared" si="144"/>
        <v>0</v>
      </c>
      <c r="BT54" s="143">
        <f t="shared" si="144"/>
        <v>0</v>
      </c>
      <c r="BU54" s="401"/>
      <c r="BV54" s="143">
        <f t="shared" ref="BV54:BZ54" si="145">SUM(BV50:BV53)</f>
        <v>0</v>
      </c>
      <c r="BW54" s="143">
        <f t="shared" si="145"/>
        <v>0</v>
      </c>
      <c r="BX54" s="143">
        <f t="shared" si="145"/>
        <v>0</v>
      </c>
      <c r="BY54" s="312">
        <f t="shared" si="145"/>
        <v>0</v>
      </c>
      <c r="BZ54" s="143">
        <f t="shared" si="145"/>
        <v>0</v>
      </c>
      <c r="CA54" s="401"/>
      <c r="CB54" s="143">
        <f t="shared" ref="CB54:CF54" si="146">SUM(CB50:CB53)</f>
        <v>0</v>
      </c>
      <c r="CC54" s="143">
        <f t="shared" si="146"/>
        <v>0</v>
      </c>
      <c r="CD54" s="143">
        <f t="shared" si="146"/>
        <v>0</v>
      </c>
      <c r="CE54" s="312">
        <f t="shared" si="146"/>
        <v>0</v>
      </c>
      <c r="CF54" s="143">
        <f t="shared" si="146"/>
        <v>0</v>
      </c>
      <c r="CG54" s="401"/>
      <c r="CH54" s="143">
        <f t="shared" ref="CH54:CL54" si="147">SUM(CH50:CH53)</f>
        <v>0</v>
      </c>
      <c r="CI54" s="143">
        <f t="shared" si="147"/>
        <v>0</v>
      </c>
      <c r="CJ54" s="143">
        <f t="shared" si="147"/>
        <v>0</v>
      </c>
      <c r="CK54" s="312">
        <f t="shared" si="147"/>
        <v>0</v>
      </c>
      <c r="CL54" s="143">
        <f t="shared" si="147"/>
        <v>0</v>
      </c>
      <c r="CM54" s="401"/>
      <c r="CN54" s="143">
        <f t="shared" ref="CN54:CR54" si="148">SUM(CN50:CN53)</f>
        <v>0</v>
      </c>
      <c r="CO54" s="143">
        <f t="shared" si="148"/>
        <v>0</v>
      </c>
      <c r="CP54" s="143">
        <f t="shared" si="148"/>
        <v>0</v>
      </c>
      <c r="CQ54" s="312">
        <f t="shared" si="148"/>
        <v>0</v>
      </c>
      <c r="CR54" s="143">
        <f t="shared" si="148"/>
        <v>0</v>
      </c>
      <c r="CS54" s="401"/>
      <c r="CT54" s="143">
        <f t="shared" ref="CT54:CV54" si="149">SUM(CT50:CT53)</f>
        <v>0</v>
      </c>
      <c r="CU54" s="143">
        <f t="shared" si="149"/>
        <v>0</v>
      </c>
      <c r="CV54" s="143">
        <f t="shared" si="149"/>
        <v>0</v>
      </c>
      <c r="CW54" s="322">
        <f>SUM(CW50:CW53)</f>
        <v>0</v>
      </c>
      <c r="CX54" s="143">
        <f>SUM(CX50:CX53)</f>
        <v>0</v>
      </c>
      <c r="CY54" s="143">
        <f>SUM(CY50:CY53)</f>
        <v>0</v>
      </c>
      <c r="CZ54" s="323">
        <f>SUM(CZ50:CZ53)</f>
        <v>0</v>
      </c>
    </row>
    <row r="55" spans="1:104" ht="19.5" customHeight="1">
      <c r="A55" s="5"/>
      <c r="B55" s="5"/>
      <c r="C55" s="5"/>
      <c r="D55" s="5"/>
      <c r="E55" s="406" t="s">
        <v>67</v>
      </c>
      <c r="F55" s="104">
        <v>1.1499999999999999</v>
      </c>
      <c r="G55" s="157">
        <f>N53</f>
        <v>14.1</v>
      </c>
      <c r="H55" s="105">
        <f>SUMIFS($H$10:$H$19,$F$10:$F$19,$E$55,$E$10:$E$19,$F$50)</f>
        <v>0</v>
      </c>
      <c r="I55" s="106">
        <f>SUMIFS($I$10:$I$19,$F$10:$F$19,#REF!,$E$10:$E$19,$F$50)</f>
        <v>0</v>
      </c>
      <c r="J55" s="107"/>
      <c r="K55" s="5"/>
      <c r="L55" s="47" t="s">
        <v>8</v>
      </c>
      <c r="M55" s="129">
        <v>58.2</v>
      </c>
      <c r="N55" s="130">
        <f>ROUND($M55*1.15-$M55,1)</f>
        <v>8.6999999999999993</v>
      </c>
      <c r="O55" s="130">
        <f>ROUND($M55*1.3-$M55,1)</f>
        <v>17.5</v>
      </c>
      <c r="P55" s="130">
        <f>ROUND($M55*1.5-$M55,1)</f>
        <v>29.1</v>
      </c>
      <c r="Q55" s="130">
        <f>ROUND($M55*1.7-$M55,1)</f>
        <v>40.700000000000003</v>
      </c>
      <c r="R55" s="5"/>
      <c r="S55" s="5"/>
      <c r="T55" s="332"/>
      <c r="U55" s="333"/>
      <c r="V55" s="333"/>
      <c r="W55" s="334"/>
      <c r="X55" s="335" t="s">
        <v>70</v>
      </c>
      <c r="Y55" s="336">
        <f>SUM(Y51:Y54)</f>
        <v>0</v>
      </c>
      <c r="Z55" s="336">
        <f>SUM(Z51:Z54)</f>
        <v>0</v>
      </c>
      <c r="AA55" s="336">
        <f>SUM(AA51:AA54)</f>
        <v>0</v>
      </c>
      <c r="AB55" s="336">
        <f>SUM(AB51:AB54)</f>
        <v>0</v>
      </c>
      <c r="AC55" s="5"/>
      <c r="AD55" s="5"/>
      <c r="AE55" s="5"/>
      <c r="AF55" s="231"/>
      <c r="AG55" s="231"/>
      <c r="AH55" s="231"/>
      <c r="AI55" s="231"/>
      <c r="AJ55" s="231"/>
      <c r="AK55" s="231"/>
      <c r="AL55" s="231"/>
      <c r="AM55" s="231"/>
      <c r="AN55" s="231"/>
      <c r="AO55" s="231"/>
      <c r="AP55" s="231"/>
      <c r="AQ55" s="231"/>
      <c r="AR55" s="231"/>
      <c r="AS55" s="406" t="s">
        <v>67</v>
      </c>
      <c r="AT55" s="104">
        <v>1.1499999999999999</v>
      </c>
      <c r="AU55" s="111">
        <f>COUNTIFS($AV$10:$AV$47,"&lt;&gt;",$F$10:$F$47,$E55,$E$10:$E$47,$F55)</f>
        <v>0</v>
      </c>
      <c r="AV55" s="105">
        <f t="shared" ref="AV55:AY58" si="150">SUMIFS(AV$10:AV$47,$F$10:$F$47,$E$55,$E$10:$E$47,$F55)</f>
        <v>0</v>
      </c>
      <c r="AW55" s="399"/>
      <c r="AX55" s="105">
        <f t="shared" si="150"/>
        <v>0</v>
      </c>
      <c r="AY55" s="105">
        <f t="shared" si="150"/>
        <v>0</v>
      </c>
      <c r="AZ55" s="105">
        <f>SUMIFS(AZ$10:AZ$47,$F$10:$F$47,$E$55,$E$10:$E$47,$F55)</f>
        <v>0</v>
      </c>
      <c r="BA55" s="111">
        <f t="shared" ref="BA55:BA58" si="151">COUNTIFS($AV$10:$AV$47,"&lt;&gt;",$F$10:$F$47,$E55,$E$10:$E$47,$F55)</f>
        <v>0</v>
      </c>
      <c r="BB55" s="105">
        <f t="shared" ref="BB55:CV58" si="152">SUMIFS(BB$10:BB$47,$F$10:$F$47,$E$55,$E$10:$E$47,$F55)</f>
        <v>0</v>
      </c>
      <c r="BC55" s="399"/>
      <c r="BD55" s="105">
        <f t="shared" si="152"/>
        <v>0</v>
      </c>
      <c r="BE55" s="105">
        <f t="shared" si="152"/>
        <v>0</v>
      </c>
      <c r="BF55" s="105">
        <f t="shared" si="152"/>
        <v>0</v>
      </c>
      <c r="BG55" s="111">
        <f t="shared" ref="BG55:BG58" si="153">COUNTIFS($AV$10:$AV$47,"&lt;&gt;",$F$10:$F$47,$E55,$E$10:$E$47,$F55)</f>
        <v>0</v>
      </c>
      <c r="BH55" s="105">
        <f t="shared" si="152"/>
        <v>0</v>
      </c>
      <c r="BI55" s="399"/>
      <c r="BJ55" s="105">
        <f t="shared" si="152"/>
        <v>0</v>
      </c>
      <c r="BK55" s="105">
        <f t="shared" si="152"/>
        <v>0</v>
      </c>
      <c r="BL55" s="105">
        <f t="shared" si="152"/>
        <v>0</v>
      </c>
      <c r="BM55" s="111">
        <f t="shared" ref="BM55:BM58" si="154">COUNTIFS($AV$10:$AV$47,"&lt;&gt;",$F$10:$F$47,$E55,$E$10:$E$47,$F55)</f>
        <v>0</v>
      </c>
      <c r="BN55" s="105">
        <f t="shared" si="152"/>
        <v>0</v>
      </c>
      <c r="BO55" s="399"/>
      <c r="BP55" s="105">
        <f t="shared" si="152"/>
        <v>0</v>
      </c>
      <c r="BQ55" s="105">
        <f t="shared" si="152"/>
        <v>0</v>
      </c>
      <c r="BR55" s="105">
        <f t="shared" si="152"/>
        <v>0</v>
      </c>
      <c r="BS55" s="111">
        <f t="shared" ref="BS55:BS58" si="155">COUNTIFS($AV$10:$AV$47,"&lt;&gt;",$F$10:$F$47,$E55,$E$10:$E$47,$F55)</f>
        <v>0</v>
      </c>
      <c r="BT55" s="105">
        <f t="shared" si="152"/>
        <v>0</v>
      </c>
      <c r="BU55" s="399"/>
      <c r="BV55" s="105">
        <f t="shared" si="152"/>
        <v>0</v>
      </c>
      <c r="BW55" s="105">
        <f t="shared" si="152"/>
        <v>0</v>
      </c>
      <c r="BX55" s="105">
        <f t="shared" si="152"/>
        <v>0</v>
      </c>
      <c r="BY55" s="111">
        <f t="shared" ref="BY55:BY58" si="156">COUNTIFS($AV$10:$AV$47,"&lt;&gt;",$F$10:$F$47,$E55,$E$10:$E$47,$F55)</f>
        <v>0</v>
      </c>
      <c r="BZ55" s="105">
        <f t="shared" si="152"/>
        <v>0</v>
      </c>
      <c r="CA55" s="399"/>
      <c r="CB55" s="105">
        <f t="shared" si="152"/>
        <v>0</v>
      </c>
      <c r="CC55" s="105">
        <f t="shared" si="152"/>
        <v>0</v>
      </c>
      <c r="CD55" s="105">
        <f t="shared" si="152"/>
        <v>0</v>
      </c>
      <c r="CE55" s="111">
        <f t="shared" ref="CE55:CE58" si="157">COUNTIFS($AV$10:$AV$47,"&lt;&gt;",$F$10:$F$47,$E55,$E$10:$E$47,$F55)</f>
        <v>0</v>
      </c>
      <c r="CF55" s="105">
        <f t="shared" si="152"/>
        <v>0</v>
      </c>
      <c r="CG55" s="399"/>
      <c r="CH55" s="105">
        <f t="shared" si="152"/>
        <v>0</v>
      </c>
      <c r="CI55" s="105">
        <f t="shared" si="152"/>
        <v>0</v>
      </c>
      <c r="CJ55" s="105">
        <f t="shared" si="152"/>
        <v>0</v>
      </c>
      <c r="CK55" s="111">
        <f t="shared" ref="CK55:CK58" si="158">COUNTIFS($AV$10:$AV$47,"&lt;&gt;",$F$10:$F$47,$E55,$E$10:$E$47,$F55)</f>
        <v>0</v>
      </c>
      <c r="CL55" s="105">
        <f t="shared" si="152"/>
        <v>0</v>
      </c>
      <c r="CM55" s="399"/>
      <c r="CN55" s="105">
        <f t="shared" si="152"/>
        <v>0</v>
      </c>
      <c r="CO55" s="105">
        <f t="shared" si="152"/>
        <v>0</v>
      </c>
      <c r="CP55" s="105">
        <f t="shared" si="152"/>
        <v>0</v>
      </c>
      <c r="CQ55" s="111">
        <f t="shared" ref="CQ55:CQ58" si="159">COUNTIFS($AV$10:$AV$47,"&lt;&gt;",$F$10:$F$47,$E55,$E$10:$E$47,$F55)</f>
        <v>0</v>
      </c>
      <c r="CR55" s="105">
        <f t="shared" si="152"/>
        <v>0</v>
      </c>
      <c r="CS55" s="399"/>
      <c r="CT55" s="105">
        <f t="shared" si="152"/>
        <v>0</v>
      </c>
      <c r="CU55" s="105">
        <f t="shared" si="152"/>
        <v>0</v>
      </c>
      <c r="CV55" s="105">
        <f t="shared" si="152"/>
        <v>0</v>
      </c>
      <c r="CW55" s="112">
        <f>SUMIFS(CW$10:CW$47,$F$10:$F$47,$E$55,$E$10:$E$47,$F$50)</f>
        <v>0</v>
      </c>
      <c r="CX55" s="105">
        <f>SUMIFS(CX$10:CX$47,$F$10:$F$47,$E$55,$E$10:$E$47,$F$50)</f>
        <v>0</v>
      </c>
      <c r="CY55" s="105">
        <f>SUMIFS(CY$10:CY$47,$F$10:$F$47,$E$55,$E$10:$E$47,$F$50)</f>
        <v>0</v>
      </c>
      <c r="CZ55" s="106">
        <f>SUMIFS(CZ$10:CZ$47,$F$10:$F$47,$E$55,$E$10:$E$47,$F$50)</f>
        <v>0</v>
      </c>
    </row>
    <row r="56" spans="1:104" ht="19.5" customHeight="1">
      <c r="A56" s="5"/>
      <c r="B56" s="5"/>
      <c r="C56" s="5"/>
      <c r="D56" s="5"/>
      <c r="E56" s="407"/>
      <c r="F56" s="115" t="s">
        <v>65</v>
      </c>
      <c r="G56" s="158">
        <f>O53</f>
        <v>28.3</v>
      </c>
      <c r="H56" s="53">
        <f>SUMIFS($H$10:$H$19,$F$10:$F$19,$E$55,$E$10:$E$19,$F$51)</f>
        <v>0</v>
      </c>
      <c r="I56" s="54">
        <f>SUMIFS($I$10:$I$19,$F$10:$F$19,$E$55,$E$10:$E$19,$F$51)</f>
        <v>0</v>
      </c>
      <c r="J56" s="107"/>
      <c r="K56" s="5"/>
      <c r="L56" s="5"/>
      <c r="M56" s="12"/>
      <c r="N56" s="5"/>
      <c r="O56" s="5"/>
      <c r="P56" s="5"/>
      <c r="Q56" s="5"/>
      <c r="R56" s="5"/>
      <c r="S56" s="5"/>
      <c r="T56" s="5"/>
      <c r="U56" s="5"/>
      <c r="V56" s="5"/>
      <c r="W56" s="5"/>
      <c r="X56" s="5"/>
      <c r="Y56" s="5"/>
      <c r="Z56" s="5"/>
      <c r="AA56" s="5"/>
      <c r="AB56" s="5"/>
      <c r="AC56" s="5"/>
      <c r="AD56" s="5"/>
      <c r="AE56" s="5"/>
      <c r="AF56" s="231"/>
      <c r="AG56" s="231"/>
      <c r="AH56" s="231"/>
      <c r="AI56" s="231"/>
      <c r="AJ56" s="231"/>
      <c r="AK56" s="231"/>
      <c r="AL56" s="231"/>
      <c r="AM56" s="231"/>
      <c r="AN56" s="231"/>
      <c r="AO56" s="231"/>
      <c r="AP56" s="231"/>
      <c r="AQ56" s="231"/>
      <c r="AR56" s="231"/>
      <c r="AS56" s="407"/>
      <c r="AT56" s="115" t="s">
        <v>65</v>
      </c>
      <c r="AU56" s="118">
        <f>COUNTIFS($AV$10:$AV$47,"&lt;&gt;",$F$10:$F$47,$E56,$E$10:$E$47,$F56)</f>
        <v>0</v>
      </c>
      <c r="AV56" s="53">
        <f t="shared" si="150"/>
        <v>0</v>
      </c>
      <c r="AW56" s="400"/>
      <c r="AX56" s="53">
        <f t="shared" si="150"/>
        <v>0</v>
      </c>
      <c r="AY56" s="53">
        <f t="shared" si="150"/>
        <v>0</v>
      </c>
      <c r="AZ56" s="54">
        <f>SUMIFS(AZ$10:AZ$47,$F$10:$F$47,$E$55,$E$10:$E$47,$F56)</f>
        <v>0</v>
      </c>
      <c r="BA56" s="118">
        <f t="shared" si="151"/>
        <v>0</v>
      </c>
      <c r="BB56" s="53">
        <f t="shared" si="152"/>
        <v>0</v>
      </c>
      <c r="BC56" s="400"/>
      <c r="BD56" s="53">
        <f t="shared" si="152"/>
        <v>0</v>
      </c>
      <c r="BE56" s="53">
        <f t="shared" si="152"/>
        <v>0</v>
      </c>
      <c r="BF56" s="54">
        <f t="shared" si="152"/>
        <v>0</v>
      </c>
      <c r="BG56" s="118">
        <f t="shared" si="153"/>
        <v>0</v>
      </c>
      <c r="BH56" s="53">
        <f t="shared" si="152"/>
        <v>0</v>
      </c>
      <c r="BI56" s="400"/>
      <c r="BJ56" s="53">
        <f t="shared" si="152"/>
        <v>0</v>
      </c>
      <c r="BK56" s="53">
        <f t="shared" si="152"/>
        <v>0</v>
      </c>
      <c r="BL56" s="54">
        <f t="shared" si="152"/>
        <v>0</v>
      </c>
      <c r="BM56" s="118">
        <f t="shared" si="154"/>
        <v>0</v>
      </c>
      <c r="BN56" s="53">
        <f t="shared" si="152"/>
        <v>0</v>
      </c>
      <c r="BO56" s="400"/>
      <c r="BP56" s="53">
        <f t="shared" si="152"/>
        <v>0</v>
      </c>
      <c r="BQ56" s="53">
        <f t="shared" si="152"/>
        <v>0</v>
      </c>
      <c r="BR56" s="54">
        <f t="shared" si="152"/>
        <v>0</v>
      </c>
      <c r="BS56" s="118">
        <f t="shared" si="155"/>
        <v>0</v>
      </c>
      <c r="BT56" s="53">
        <f t="shared" si="152"/>
        <v>0</v>
      </c>
      <c r="BU56" s="400"/>
      <c r="BV56" s="53">
        <f t="shared" si="152"/>
        <v>0</v>
      </c>
      <c r="BW56" s="53">
        <f t="shared" si="152"/>
        <v>0</v>
      </c>
      <c r="BX56" s="54">
        <f t="shared" si="152"/>
        <v>0</v>
      </c>
      <c r="BY56" s="118">
        <f t="shared" si="156"/>
        <v>0</v>
      </c>
      <c r="BZ56" s="53">
        <f t="shared" si="152"/>
        <v>0</v>
      </c>
      <c r="CA56" s="400"/>
      <c r="CB56" s="53">
        <f t="shared" si="152"/>
        <v>0</v>
      </c>
      <c r="CC56" s="53">
        <f t="shared" si="152"/>
        <v>0</v>
      </c>
      <c r="CD56" s="54">
        <f t="shared" si="152"/>
        <v>0</v>
      </c>
      <c r="CE56" s="118">
        <f t="shared" si="157"/>
        <v>0</v>
      </c>
      <c r="CF56" s="53">
        <f t="shared" si="152"/>
        <v>0</v>
      </c>
      <c r="CG56" s="400"/>
      <c r="CH56" s="53">
        <f t="shared" si="152"/>
        <v>0</v>
      </c>
      <c r="CI56" s="53">
        <f t="shared" si="152"/>
        <v>0</v>
      </c>
      <c r="CJ56" s="54">
        <f t="shared" si="152"/>
        <v>0</v>
      </c>
      <c r="CK56" s="118">
        <f t="shared" si="158"/>
        <v>0</v>
      </c>
      <c r="CL56" s="53">
        <f t="shared" si="152"/>
        <v>0</v>
      </c>
      <c r="CM56" s="400"/>
      <c r="CN56" s="53">
        <f t="shared" si="152"/>
        <v>0</v>
      </c>
      <c r="CO56" s="53">
        <f t="shared" si="152"/>
        <v>0</v>
      </c>
      <c r="CP56" s="54">
        <f t="shared" si="152"/>
        <v>0</v>
      </c>
      <c r="CQ56" s="118">
        <f t="shared" si="159"/>
        <v>0</v>
      </c>
      <c r="CR56" s="53">
        <f t="shared" si="152"/>
        <v>0</v>
      </c>
      <c r="CS56" s="400"/>
      <c r="CT56" s="53">
        <f t="shared" si="152"/>
        <v>0</v>
      </c>
      <c r="CU56" s="53">
        <f t="shared" si="152"/>
        <v>0</v>
      </c>
      <c r="CV56" s="54">
        <f t="shared" si="152"/>
        <v>0</v>
      </c>
      <c r="CW56" s="119">
        <f>SUMIFS(CW$10:CW$47,$F$10:$F$47,$E$55,$E$10:$E$47,$F$51)</f>
        <v>0</v>
      </c>
      <c r="CX56" s="53">
        <f>SUMIFS(CX$10:CX$47,$F$10:$F$47,$E$55,$E$10:$E$47,$F$51)</f>
        <v>0</v>
      </c>
      <c r="CY56" s="53">
        <f>SUMIFS(CY$10:CY$47,$F$10:$F$47,$E$55,$E$10:$E$47,$F$51)</f>
        <v>0</v>
      </c>
      <c r="CZ56" s="54">
        <f>SUMIFS(CZ$10:CZ$47,$F$10:$F$47,$E$55,$E$10:$E$47,$F$51)</f>
        <v>0</v>
      </c>
    </row>
    <row r="57" spans="1:104" ht="19.5" customHeight="1">
      <c r="A57" s="5"/>
      <c r="B57" s="5"/>
      <c r="C57" s="5"/>
      <c r="D57" s="5"/>
      <c r="E57" s="407"/>
      <c r="F57" s="115" t="s">
        <v>51</v>
      </c>
      <c r="G57" s="158">
        <f>P53</f>
        <v>47.1</v>
      </c>
      <c r="H57" s="53">
        <f>SUMIFS($H$10:$H$19,$F$10:$F$19,$E$55,$E$10:$E$19,$F$52)</f>
        <v>0</v>
      </c>
      <c r="I57" s="54">
        <f>SUMIFS($I$10:$I$19,$F$10:$F$19,$E$55,$E$10:$E$19,$F$52)</f>
        <v>0</v>
      </c>
      <c r="J57" s="107"/>
      <c r="K57" s="5"/>
      <c r="L57" s="5"/>
      <c r="M57" s="12"/>
      <c r="N57" s="5"/>
      <c r="O57" s="5"/>
      <c r="P57" s="5"/>
      <c r="Q57" s="5"/>
      <c r="R57" s="5"/>
      <c r="S57" s="91"/>
      <c r="T57" s="5"/>
      <c r="U57" s="5"/>
      <c r="V57" s="5"/>
      <c r="W57" s="5"/>
      <c r="X57" s="5"/>
      <c r="Y57" s="5"/>
      <c r="Z57" s="5"/>
      <c r="AA57" s="5"/>
      <c r="AB57" s="5"/>
      <c r="AC57" s="5"/>
      <c r="AD57" s="5"/>
      <c r="AE57" s="5"/>
      <c r="AF57" s="232"/>
      <c r="AG57" s="232"/>
      <c r="AH57" s="232"/>
      <c r="AI57" s="232"/>
      <c r="AJ57" s="232"/>
      <c r="AK57" s="232"/>
      <c r="AL57" s="232"/>
      <c r="AM57" s="232"/>
      <c r="AN57" s="232"/>
      <c r="AO57" s="232"/>
      <c r="AP57" s="232"/>
      <c r="AQ57" s="232"/>
      <c r="AR57" s="232"/>
      <c r="AS57" s="407"/>
      <c r="AT57" s="115" t="s">
        <v>51</v>
      </c>
      <c r="AU57" s="118">
        <f>COUNTIFS($AV$10:$AV$47,"&lt;&gt;",$F$10:$F$47,$E57,$E$10:$E$47,$F57)</f>
        <v>0</v>
      </c>
      <c r="AV57" s="53">
        <f t="shared" si="150"/>
        <v>0</v>
      </c>
      <c r="AW57" s="400"/>
      <c r="AX57" s="53">
        <f t="shared" si="150"/>
        <v>0</v>
      </c>
      <c r="AY57" s="53">
        <f t="shared" si="150"/>
        <v>0</v>
      </c>
      <c r="AZ57" s="54">
        <f>SUMIFS(AZ$10:AZ$47,$F$10:$F$47,$E$55,$E$10:$E$47,$F57)</f>
        <v>0</v>
      </c>
      <c r="BA57" s="118">
        <f t="shared" si="151"/>
        <v>0</v>
      </c>
      <c r="BB57" s="53">
        <f t="shared" si="152"/>
        <v>0</v>
      </c>
      <c r="BC57" s="400"/>
      <c r="BD57" s="53">
        <f t="shared" si="152"/>
        <v>0</v>
      </c>
      <c r="BE57" s="53">
        <f t="shared" si="152"/>
        <v>0</v>
      </c>
      <c r="BF57" s="54">
        <f t="shared" si="152"/>
        <v>0</v>
      </c>
      <c r="BG57" s="118">
        <f t="shared" si="153"/>
        <v>0</v>
      </c>
      <c r="BH57" s="53">
        <f t="shared" si="152"/>
        <v>0</v>
      </c>
      <c r="BI57" s="400"/>
      <c r="BJ57" s="53">
        <f t="shared" si="152"/>
        <v>0</v>
      </c>
      <c r="BK57" s="53">
        <f t="shared" si="152"/>
        <v>0</v>
      </c>
      <c r="BL57" s="54">
        <f t="shared" si="152"/>
        <v>0</v>
      </c>
      <c r="BM57" s="118">
        <f t="shared" si="154"/>
        <v>0</v>
      </c>
      <c r="BN57" s="53">
        <f t="shared" si="152"/>
        <v>0</v>
      </c>
      <c r="BO57" s="400"/>
      <c r="BP57" s="53">
        <f t="shared" si="152"/>
        <v>0</v>
      </c>
      <c r="BQ57" s="53">
        <f t="shared" si="152"/>
        <v>0</v>
      </c>
      <c r="BR57" s="54">
        <f t="shared" si="152"/>
        <v>0</v>
      </c>
      <c r="BS57" s="118">
        <f t="shared" si="155"/>
        <v>0</v>
      </c>
      <c r="BT57" s="53">
        <f t="shared" si="152"/>
        <v>0</v>
      </c>
      <c r="BU57" s="400"/>
      <c r="BV57" s="53">
        <f t="shared" si="152"/>
        <v>0</v>
      </c>
      <c r="BW57" s="53">
        <f t="shared" si="152"/>
        <v>0</v>
      </c>
      <c r="BX57" s="54">
        <f t="shared" si="152"/>
        <v>0</v>
      </c>
      <c r="BY57" s="118">
        <f t="shared" si="156"/>
        <v>0</v>
      </c>
      <c r="BZ57" s="53">
        <f t="shared" si="152"/>
        <v>0</v>
      </c>
      <c r="CA57" s="400"/>
      <c r="CB57" s="53">
        <f t="shared" si="152"/>
        <v>0</v>
      </c>
      <c r="CC57" s="53">
        <f t="shared" si="152"/>
        <v>0</v>
      </c>
      <c r="CD57" s="54">
        <f t="shared" si="152"/>
        <v>0</v>
      </c>
      <c r="CE57" s="118">
        <f t="shared" si="157"/>
        <v>0</v>
      </c>
      <c r="CF57" s="53">
        <f t="shared" si="152"/>
        <v>0</v>
      </c>
      <c r="CG57" s="400"/>
      <c r="CH57" s="53">
        <f t="shared" si="152"/>
        <v>0</v>
      </c>
      <c r="CI57" s="53">
        <f t="shared" si="152"/>
        <v>0</v>
      </c>
      <c r="CJ57" s="54">
        <f t="shared" si="152"/>
        <v>0</v>
      </c>
      <c r="CK57" s="118">
        <f t="shared" si="158"/>
        <v>0</v>
      </c>
      <c r="CL57" s="53">
        <f t="shared" si="152"/>
        <v>0</v>
      </c>
      <c r="CM57" s="400"/>
      <c r="CN57" s="53">
        <f t="shared" si="152"/>
        <v>0</v>
      </c>
      <c r="CO57" s="53">
        <f t="shared" si="152"/>
        <v>0</v>
      </c>
      <c r="CP57" s="54">
        <f t="shared" si="152"/>
        <v>0</v>
      </c>
      <c r="CQ57" s="118">
        <f t="shared" si="159"/>
        <v>0</v>
      </c>
      <c r="CR57" s="53">
        <f t="shared" si="152"/>
        <v>0</v>
      </c>
      <c r="CS57" s="400"/>
      <c r="CT57" s="53">
        <f t="shared" si="152"/>
        <v>0</v>
      </c>
      <c r="CU57" s="53">
        <f t="shared" si="152"/>
        <v>0</v>
      </c>
      <c r="CV57" s="54">
        <f t="shared" si="152"/>
        <v>0</v>
      </c>
      <c r="CW57" s="119">
        <f>SUMIFS(CW$10:CW$47,$F$10:$F$47,$E$55,$E$10:$E$47,$F$52)</f>
        <v>0</v>
      </c>
      <c r="CX57" s="53">
        <f>SUMIFS(CX$10:CX$47,$F$10:$F$47,$E$55,$E$10:$E$47,$F$52)</f>
        <v>0</v>
      </c>
      <c r="CY57" s="53">
        <f>SUMIFS(CY$10:CY$47,$F$10:$F$47,$E$55,$E$10:$E$47,$F$52)</f>
        <v>0</v>
      </c>
      <c r="CZ57" s="54">
        <f>SUMIFS(CZ$10:CZ$47,$F$10:$F$47,$E$55,$E$10:$E$47,$F$52)</f>
        <v>0</v>
      </c>
    </row>
    <row r="58" spans="1:104" ht="19.5" customHeight="1" thickBot="1">
      <c r="A58" s="5"/>
      <c r="B58" s="5"/>
      <c r="C58" s="5"/>
      <c r="D58" s="5"/>
      <c r="E58" s="407"/>
      <c r="F58" s="115" t="s">
        <v>68</v>
      </c>
      <c r="G58" s="156">
        <f>Q53</f>
        <v>65.900000000000006</v>
      </c>
      <c r="H58" s="53">
        <f>SUMIFS($I$10:$I$19,$F$10:$F$19,$E$55,$E$10:$E$19,$F$53)</f>
        <v>0</v>
      </c>
      <c r="I58" s="54">
        <f>SUMIFS($I$10:$I$19,$F$10:$F$19,$E$55,$E$10:$E$19,$F$53)</f>
        <v>0</v>
      </c>
      <c r="J58" s="107"/>
      <c r="K58" s="5"/>
      <c r="L58" s="5"/>
      <c r="M58" s="12"/>
      <c r="N58" s="5"/>
      <c r="O58" s="5"/>
      <c r="P58" s="5"/>
      <c r="Q58" s="5"/>
      <c r="R58" s="5"/>
      <c r="S58" s="5"/>
      <c r="T58" s="5"/>
      <c r="U58" s="5"/>
      <c r="V58" s="5"/>
      <c r="W58" s="5"/>
      <c r="X58" s="5"/>
      <c r="Y58" s="5"/>
      <c r="Z58" s="5"/>
      <c r="AA58" s="5"/>
      <c r="AB58" s="5"/>
      <c r="AC58" s="5"/>
      <c r="AD58" s="5"/>
      <c r="AE58" s="5"/>
      <c r="AF58" s="231"/>
      <c r="AG58" s="231"/>
      <c r="AH58" s="231"/>
      <c r="AI58" s="231"/>
      <c r="AJ58" s="231"/>
      <c r="AK58" s="231"/>
      <c r="AL58" s="231"/>
      <c r="AM58" s="231"/>
      <c r="AN58" s="231"/>
      <c r="AO58" s="231"/>
      <c r="AP58" s="231"/>
      <c r="AQ58" s="231"/>
      <c r="AR58" s="231"/>
      <c r="AS58" s="407"/>
      <c r="AT58" s="115" t="s">
        <v>68</v>
      </c>
      <c r="AU58" s="313">
        <f>COUNTIFS($AV$10:$AV$47,"&lt;&gt;",$F$10:$F$47,$E58,$E$10:$E$47,$F58)</f>
        <v>0</v>
      </c>
      <c r="AV58" s="314">
        <f t="shared" si="150"/>
        <v>0</v>
      </c>
      <c r="AW58" s="400"/>
      <c r="AX58" s="314">
        <f t="shared" si="150"/>
        <v>0</v>
      </c>
      <c r="AY58" s="314">
        <f t="shared" si="150"/>
        <v>0</v>
      </c>
      <c r="AZ58" s="316">
        <f>SUMIFS(AZ$10:AZ$47,$F$10:$F$47,$E$55,$E$10:$E$47,$F58)</f>
        <v>0</v>
      </c>
      <c r="BA58" s="313">
        <f t="shared" si="151"/>
        <v>0</v>
      </c>
      <c r="BB58" s="314">
        <f t="shared" si="152"/>
        <v>0</v>
      </c>
      <c r="BC58" s="400"/>
      <c r="BD58" s="314">
        <f t="shared" si="152"/>
        <v>0</v>
      </c>
      <c r="BE58" s="314">
        <f t="shared" si="152"/>
        <v>0</v>
      </c>
      <c r="BF58" s="316">
        <f t="shared" si="152"/>
        <v>0</v>
      </c>
      <c r="BG58" s="313">
        <f t="shared" si="153"/>
        <v>0</v>
      </c>
      <c r="BH58" s="314">
        <f t="shared" si="152"/>
        <v>0</v>
      </c>
      <c r="BI58" s="400"/>
      <c r="BJ58" s="314">
        <f t="shared" si="152"/>
        <v>0</v>
      </c>
      <c r="BK58" s="314">
        <f t="shared" si="152"/>
        <v>0</v>
      </c>
      <c r="BL58" s="316">
        <f t="shared" si="152"/>
        <v>0</v>
      </c>
      <c r="BM58" s="313">
        <f t="shared" si="154"/>
        <v>0</v>
      </c>
      <c r="BN58" s="314">
        <f t="shared" si="152"/>
        <v>0</v>
      </c>
      <c r="BO58" s="400"/>
      <c r="BP58" s="314">
        <f t="shared" si="152"/>
        <v>0</v>
      </c>
      <c r="BQ58" s="314">
        <f t="shared" si="152"/>
        <v>0</v>
      </c>
      <c r="BR58" s="316">
        <f t="shared" si="152"/>
        <v>0</v>
      </c>
      <c r="BS58" s="313">
        <f t="shared" si="155"/>
        <v>0</v>
      </c>
      <c r="BT58" s="314">
        <f t="shared" si="152"/>
        <v>0</v>
      </c>
      <c r="BU58" s="400"/>
      <c r="BV58" s="314">
        <f t="shared" si="152"/>
        <v>0</v>
      </c>
      <c r="BW58" s="314">
        <f t="shared" si="152"/>
        <v>0</v>
      </c>
      <c r="BX58" s="316">
        <f t="shared" si="152"/>
        <v>0</v>
      </c>
      <c r="BY58" s="313">
        <f t="shared" si="156"/>
        <v>0</v>
      </c>
      <c r="BZ58" s="314">
        <f t="shared" si="152"/>
        <v>0</v>
      </c>
      <c r="CA58" s="400"/>
      <c r="CB58" s="314">
        <f t="shared" si="152"/>
        <v>0</v>
      </c>
      <c r="CC58" s="314">
        <f t="shared" si="152"/>
        <v>0</v>
      </c>
      <c r="CD58" s="316">
        <f t="shared" si="152"/>
        <v>0</v>
      </c>
      <c r="CE58" s="313">
        <f t="shared" si="157"/>
        <v>0</v>
      </c>
      <c r="CF58" s="314">
        <f t="shared" si="152"/>
        <v>0</v>
      </c>
      <c r="CG58" s="400"/>
      <c r="CH58" s="314">
        <f t="shared" si="152"/>
        <v>0</v>
      </c>
      <c r="CI58" s="314">
        <f t="shared" si="152"/>
        <v>0</v>
      </c>
      <c r="CJ58" s="316">
        <f t="shared" si="152"/>
        <v>0</v>
      </c>
      <c r="CK58" s="313">
        <f t="shared" si="158"/>
        <v>0</v>
      </c>
      <c r="CL58" s="314">
        <f t="shared" si="152"/>
        <v>0</v>
      </c>
      <c r="CM58" s="400"/>
      <c r="CN58" s="314">
        <f t="shared" si="152"/>
        <v>0</v>
      </c>
      <c r="CO58" s="314">
        <f t="shared" si="152"/>
        <v>0</v>
      </c>
      <c r="CP58" s="316">
        <f t="shared" si="152"/>
        <v>0</v>
      </c>
      <c r="CQ58" s="313">
        <f t="shared" si="159"/>
        <v>0</v>
      </c>
      <c r="CR58" s="314">
        <f t="shared" si="152"/>
        <v>0</v>
      </c>
      <c r="CS58" s="400"/>
      <c r="CT58" s="314">
        <f t="shared" si="152"/>
        <v>0</v>
      </c>
      <c r="CU58" s="314">
        <f t="shared" si="152"/>
        <v>0</v>
      </c>
      <c r="CV58" s="316">
        <f t="shared" si="152"/>
        <v>0</v>
      </c>
      <c r="CW58" s="327">
        <f>SUMIFS(CW$10:CW$47,$F$10:$F$47,$E$55,$E$10:$E$47,$F$53)</f>
        <v>0</v>
      </c>
      <c r="CX58" s="314">
        <f>SUMIFS(CX$10:CX$47,$F$10:$F$47,$E$55,$E$10:$E$47,$F$53)</f>
        <v>0</v>
      </c>
      <c r="CY58" s="314">
        <f>SUMIFS(CY$10:CY$47,$F$10:$F$47,$E$55,$E$10:$E$47,$F$53)</f>
        <v>0</v>
      </c>
      <c r="CZ58" s="316">
        <f>SUMIFS(CZ$10:CZ$47,$F$10:$F$47,$E$55,$E$10:$E$47,$F$53)</f>
        <v>0</v>
      </c>
    </row>
    <row r="59" spans="1:104" ht="19.5" customHeight="1" thickTop="1" thickBot="1">
      <c r="A59" s="5"/>
      <c r="B59" s="9"/>
      <c r="C59" s="9"/>
      <c r="D59" s="5"/>
      <c r="E59" s="408"/>
      <c r="F59" s="75" t="s">
        <v>69</v>
      </c>
      <c r="G59" s="159"/>
      <c r="H59" s="125">
        <f>SUM(H55:H58)</f>
        <v>0</v>
      </c>
      <c r="I59" s="126">
        <f>SUM(I55:I58)</f>
        <v>0</v>
      </c>
      <c r="J59" s="127"/>
      <c r="K59" s="131"/>
      <c r="L59" s="5"/>
      <c r="M59" s="12"/>
      <c r="N59" s="5"/>
      <c r="O59" s="5"/>
      <c r="P59" s="5"/>
      <c r="Q59" s="5"/>
      <c r="R59" s="5"/>
      <c r="S59" s="5"/>
      <c r="T59" s="5"/>
      <c r="U59" s="5"/>
      <c r="V59" s="5"/>
      <c r="W59" s="5"/>
      <c r="X59" s="5"/>
      <c r="Y59" s="5"/>
      <c r="Z59" s="5"/>
      <c r="AA59" s="5"/>
      <c r="AB59" s="5"/>
      <c r="AC59" s="5"/>
      <c r="AD59" s="5"/>
      <c r="AE59" s="5"/>
      <c r="AF59" s="231"/>
      <c r="AG59" s="231"/>
      <c r="AH59" s="231"/>
      <c r="AI59" s="231"/>
      <c r="AJ59" s="231"/>
      <c r="AK59" s="231"/>
      <c r="AL59" s="231"/>
      <c r="AM59" s="231"/>
      <c r="AN59" s="231"/>
      <c r="AO59" s="231"/>
      <c r="AP59" s="231"/>
      <c r="AQ59" s="231"/>
      <c r="AR59" s="231"/>
      <c r="AS59" s="408"/>
      <c r="AT59" s="75" t="s">
        <v>69</v>
      </c>
      <c r="AU59" s="142">
        <f t="shared" ref="AU59:AZ59" si="160">SUM(AU55:AU58)</f>
        <v>0</v>
      </c>
      <c r="AV59" s="143">
        <f t="shared" si="160"/>
        <v>0</v>
      </c>
      <c r="AW59" s="401"/>
      <c r="AX59" s="143">
        <f t="shared" si="160"/>
        <v>0</v>
      </c>
      <c r="AY59" s="143">
        <f t="shared" si="160"/>
        <v>0</v>
      </c>
      <c r="AZ59" s="143">
        <f t="shared" si="160"/>
        <v>0</v>
      </c>
      <c r="BA59" s="142">
        <f t="shared" ref="BA59:BB59" si="161">SUM(BA55:BA58)</f>
        <v>0</v>
      </c>
      <c r="BB59" s="143">
        <f t="shared" si="161"/>
        <v>0</v>
      </c>
      <c r="BC59" s="401"/>
      <c r="BD59" s="143">
        <f t="shared" ref="BD59:BH59" si="162">SUM(BD55:BD58)</f>
        <v>0</v>
      </c>
      <c r="BE59" s="143">
        <f t="shared" si="162"/>
        <v>0</v>
      </c>
      <c r="BF59" s="143">
        <f t="shared" si="162"/>
        <v>0</v>
      </c>
      <c r="BG59" s="142">
        <f t="shared" si="162"/>
        <v>0</v>
      </c>
      <c r="BH59" s="143">
        <f t="shared" si="162"/>
        <v>0</v>
      </c>
      <c r="BI59" s="401"/>
      <c r="BJ59" s="143">
        <f t="shared" ref="BJ59:BN59" si="163">SUM(BJ55:BJ58)</f>
        <v>0</v>
      </c>
      <c r="BK59" s="143">
        <f t="shared" si="163"/>
        <v>0</v>
      </c>
      <c r="BL59" s="143">
        <f t="shared" si="163"/>
        <v>0</v>
      </c>
      <c r="BM59" s="142">
        <f t="shared" si="163"/>
        <v>0</v>
      </c>
      <c r="BN59" s="143">
        <f t="shared" si="163"/>
        <v>0</v>
      </c>
      <c r="BO59" s="401"/>
      <c r="BP59" s="143">
        <f t="shared" ref="BP59:BT59" si="164">SUM(BP55:BP58)</f>
        <v>0</v>
      </c>
      <c r="BQ59" s="143">
        <f t="shared" si="164"/>
        <v>0</v>
      </c>
      <c r="BR59" s="143">
        <f t="shared" si="164"/>
        <v>0</v>
      </c>
      <c r="BS59" s="142">
        <f t="shared" si="164"/>
        <v>0</v>
      </c>
      <c r="BT59" s="143">
        <f t="shared" si="164"/>
        <v>0</v>
      </c>
      <c r="BU59" s="401"/>
      <c r="BV59" s="143">
        <f t="shared" ref="BV59:BZ59" si="165">SUM(BV55:BV58)</f>
        <v>0</v>
      </c>
      <c r="BW59" s="143">
        <f t="shared" si="165"/>
        <v>0</v>
      </c>
      <c r="BX59" s="143">
        <f t="shared" si="165"/>
        <v>0</v>
      </c>
      <c r="BY59" s="142">
        <f t="shared" si="165"/>
        <v>0</v>
      </c>
      <c r="BZ59" s="143">
        <f t="shared" si="165"/>
        <v>0</v>
      </c>
      <c r="CA59" s="401"/>
      <c r="CB59" s="143">
        <f t="shared" ref="CB59:CF59" si="166">SUM(CB55:CB58)</f>
        <v>0</v>
      </c>
      <c r="CC59" s="143">
        <f t="shared" si="166"/>
        <v>0</v>
      </c>
      <c r="CD59" s="143">
        <f t="shared" si="166"/>
        <v>0</v>
      </c>
      <c r="CE59" s="142">
        <f t="shared" si="166"/>
        <v>0</v>
      </c>
      <c r="CF59" s="143">
        <f t="shared" si="166"/>
        <v>0</v>
      </c>
      <c r="CG59" s="401"/>
      <c r="CH59" s="143">
        <f t="shared" ref="CH59:CL59" si="167">SUM(CH55:CH58)</f>
        <v>0</v>
      </c>
      <c r="CI59" s="143">
        <f t="shared" si="167"/>
        <v>0</v>
      </c>
      <c r="CJ59" s="143">
        <f t="shared" si="167"/>
        <v>0</v>
      </c>
      <c r="CK59" s="142">
        <f t="shared" si="167"/>
        <v>0</v>
      </c>
      <c r="CL59" s="143">
        <f t="shared" si="167"/>
        <v>0</v>
      </c>
      <c r="CM59" s="401"/>
      <c r="CN59" s="143">
        <f t="shared" ref="CN59:CR59" si="168">SUM(CN55:CN58)</f>
        <v>0</v>
      </c>
      <c r="CO59" s="143">
        <f t="shared" si="168"/>
        <v>0</v>
      </c>
      <c r="CP59" s="143">
        <f t="shared" si="168"/>
        <v>0</v>
      </c>
      <c r="CQ59" s="142">
        <f t="shared" si="168"/>
        <v>0</v>
      </c>
      <c r="CR59" s="143">
        <f t="shared" si="168"/>
        <v>0</v>
      </c>
      <c r="CS59" s="401"/>
      <c r="CT59" s="143">
        <f t="shared" ref="CT59:CV59" si="169">SUM(CT55:CT58)</f>
        <v>0</v>
      </c>
      <c r="CU59" s="143">
        <f t="shared" si="169"/>
        <v>0</v>
      </c>
      <c r="CV59" s="143">
        <f t="shared" si="169"/>
        <v>0</v>
      </c>
      <c r="CW59" s="322">
        <f>SUM(CW55:CW58)</f>
        <v>0</v>
      </c>
      <c r="CX59" s="143">
        <f>SUM(CX55:CX58)</f>
        <v>0</v>
      </c>
      <c r="CY59" s="143">
        <f>SUM(CY55:CY58)</f>
        <v>0</v>
      </c>
      <c r="CZ59" s="323">
        <f>SUM(CZ55:CZ58)</f>
        <v>0</v>
      </c>
    </row>
    <row r="60" spans="1:104" ht="19.5" customHeight="1">
      <c r="A60" s="5"/>
      <c r="B60" s="132"/>
      <c r="C60" s="9"/>
      <c r="D60" s="5"/>
      <c r="E60" s="406" t="s">
        <v>6</v>
      </c>
      <c r="F60" s="104">
        <v>1.1499999999999999</v>
      </c>
      <c r="G60" s="160">
        <f>N54</f>
        <v>17.3</v>
      </c>
      <c r="H60" s="105">
        <f>SUMIFS($H$10:$H$19,$F$10:$F$19,$E$60,$E$10:$E$19,$F$50)</f>
        <v>0</v>
      </c>
      <c r="I60" s="106">
        <f>SUMIFS($I$10:$I$19,$F$10:$F$19,$E$60,$E$10:$E$19,$F$50)</f>
        <v>0</v>
      </c>
      <c r="J60" s="107"/>
      <c r="K60" s="5"/>
      <c r="L60" s="5"/>
      <c r="M60" s="12"/>
      <c r="N60" s="5"/>
      <c r="O60" s="5"/>
      <c r="P60" s="5"/>
      <c r="Q60" s="5"/>
      <c r="R60" s="5"/>
      <c r="S60" s="5"/>
      <c r="T60" s="5"/>
      <c r="U60" s="5"/>
      <c r="V60" s="5"/>
      <c r="W60" s="5"/>
      <c r="X60" s="5"/>
      <c r="Y60" s="5"/>
      <c r="Z60" s="5"/>
      <c r="AA60" s="5"/>
      <c r="AB60" s="5"/>
      <c r="AC60" s="5"/>
      <c r="AD60" s="5"/>
      <c r="AE60" s="5"/>
      <c r="AF60" s="231"/>
      <c r="AG60" s="231"/>
      <c r="AH60" s="231"/>
      <c r="AI60" s="231"/>
      <c r="AJ60" s="231"/>
      <c r="AK60" s="231"/>
      <c r="AL60" s="231"/>
      <c r="AM60" s="231"/>
      <c r="AN60" s="231"/>
      <c r="AO60" s="231"/>
      <c r="AP60" s="231"/>
      <c r="AQ60" s="231"/>
      <c r="AR60" s="231"/>
      <c r="AS60" s="406" t="s">
        <v>6</v>
      </c>
      <c r="AT60" s="104">
        <v>1.1499999999999999</v>
      </c>
      <c r="AU60" s="111">
        <f>COUNTIFS($AV$10:$AV$47,"&lt;&gt;",$F$10:$F$47,$E$60,$E$10:$E$47,$F60)</f>
        <v>0</v>
      </c>
      <c r="AV60" s="105">
        <f t="shared" ref="AV60:BN63" si="170">SUMIFS(AV$10:AV$47,$F$10:$F$47,$E$60,$E$10:$E$47,$F60)</f>
        <v>0</v>
      </c>
      <c r="AW60" s="399"/>
      <c r="AX60" s="105">
        <f t="shared" si="170"/>
        <v>0</v>
      </c>
      <c r="AY60" s="105">
        <f t="shared" si="170"/>
        <v>0</v>
      </c>
      <c r="AZ60" s="105">
        <f t="shared" si="170"/>
        <v>0</v>
      </c>
      <c r="BA60" s="111">
        <f t="shared" ref="BA60:BA63" si="171">COUNTIFS($AV$10:$AV$47,"&lt;&gt;",$F$10:$F$47,$E$60,$E$10:$E$47,$F60)</f>
        <v>0</v>
      </c>
      <c r="BB60" s="105">
        <f t="shared" si="170"/>
        <v>0</v>
      </c>
      <c r="BC60" s="399"/>
      <c r="BD60" s="105">
        <f t="shared" si="170"/>
        <v>0</v>
      </c>
      <c r="BE60" s="105">
        <f t="shared" si="170"/>
        <v>0</v>
      </c>
      <c r="BF60" s="105">
        <f t="shared" si="170"/>
        <v>0</v>
      </c>
      <c r="BG60" s="111">
        <f t="shared" ref="BG60:BG63" si="172">COUNTIFS($AV$10:$AV$47,"&lt;&gt;",$F$10:$F$47,$E$60,$E$10:$E$47,$F60)</f>
        <v>0</v>
      </c>
      <c r="BH60" s="105">
        <f t="shared" si="170"/>
        <v>0</v>
      </c>
      <c r="BI60" s="399"/>
      <c r="BJ60" s="105">
        <f t="shared" si="170"/>
        <v>0</v>
      </c>
      <c r="BK60" s="105">
        <f t="shared" si="170"/>
        <v>0</v>
      </c>
      <c r="BL60" s="105">
        <f t="shared" si="170"/>
        <v>0</v>
      </c>
      <c r="BM60" s="111">
        <f t="shared" ref="BM60:BM63" si="173">COUNTIFS($AV$10:$AV$47,"&lt;&gt;",$F$10:$F$47,$E$60,$E$10:$E$47,$F60)</f>
        <v>0</v>
      </c>
      <c r="BN60" s="105">
        <f t="shared" si="170"/>
        <v>0</v>
      </c>
      <c r="BO60" s="399"/>
      <c r="BP60" s="105">
        <f t="shared" ref="BB60:CV63" si="174">SUMIFS(BP$10:BP$47,$F$10:$F$47,$E$60,$E$10:$E$47,$F60)</f>
        <v>0</v>
      </c>
      <c r="BQ60" s="105">
        <f t="shared" si="174"/>
        <v>0</v>
      </c>
      <c r="BR60" s="105">
        <f t="shared" si="174"/>
        <v>0</v>
      </c>
      <c r="BS60" s="111">
        <f t="shared" ref="BS60:BS63" si="175">COUNTIFS($AV$10:$AV$47,"&lt;&gt;",$F$10:$F$47,$E$60,$E$10:$E$47,$F60)</f>
        <v>0</v>
      </c>
      <c r="BT60" s="105">
        <f t="shared" si="174"/>
        <v>0</v>
      </c>
      <c r="BU60" s="399"/>
      <c r="BV60" s="105">
        <f t="shared" si="174"/>
        <v>0</v>
      </c>
      <c r="BW60" s="105">
        <f t="shared" si="174"/>
        <v>0</v>
      </c>
      <c r="BX60" s="105">
        <f t="shared" si="174"/>
        <v>0</v>
      </c>
      <c r="BY60" s="111">
        <f t="shared" ref="BY60:BY63" si="176">COUNTIFS($AV$10:$AV$47,"&lt;&gt;",$F$10:$F$47,$E$60,$E$10:$E$47,$F60)</f>
        <v>0</v>
      </c>
      <c r="BZ60" s="105">
        <f t="shared" si="174"/>
        <v>0</v>
      </c>
      <c r="CA60" s="399"/>
      <c r="CB60" s="105">
        <f t="shared" si="174"/>
        <v>0</v>
      </c>
      <c r="CC60" s="105">
        <f t="shared" si="174"/>
        <v>0</v>
      </c>
      <c r="CD60" s="105">
        <f t="shared" si="174"/>
        <v>0</v>
      </c>
      <c r="CE60" s="111">
        <f t="shared" ref="CE60:CE63" si="177">COUNTIFS($AV$10:$AV$47,"&lt;&gt;",$F$10:$F$47,$E$60,$E$10:$E$47,$F60)</f>
        <v>0</v>
      </c>
      <c r="CF60" s="105">
        <f t="shared" si="174"/>
        <v>0</v>
      </c>
      <c r="CG60" s="399"/>
      <c r="CH60" s="105">
        <f t="shared" si="174"/>
        <v>0</v>
      </c>
      <c r="CI60" s="105">
        <f t="shared" si="174"/>
        <v>0</v>
      </c>
      <c r="CJ60" s="105">
        <f t="shared" si="174"/>
        <v>0</v>
      </c>
      <c r="CK60" s="111">
        <f t="shared" ref="CK60:CK63" si="178">COUNTIFS($AV$10:$AV$47,"&lt;&gt;",$F$10:$F$47,$E$60,$E$10:$E$47,$F60)</f>
        <v>0</v>
      </c>
      <c r="CL60" s="105">
        <f t="shared" si="174"/>
        <v>0</v>
      </c>
      <c r="CM60" s="399"/>
      <c r="CN60" s="105">
        <f t="shared" si="174"/>
        <v>0</v>
      </c>
      <c r="CO60" s="105">
        <f t="shared" si="174"/>
        <v>0</v>
      </c>
      <c r="CP60" s="105">
        <f t="shared" si="174"/>
        <v>0</v>
      </c>
      <c r="CQ60" s="111">
        <f t="shared" ref="CQ60:CQ63" si="179">COUNTIFS($AV$10:$AV$47,"&lt;&gt;",$F$10:$F$47,$E$60,$E$10:$E$47,$F60)</f>
        <v>0</v>
      </c>
      <c r="CR60" s="105">
        <f t="shared" si="174"/>
        <v>0</v>
      </c>
      <c r="CS60" s="399"/>
      <c r="CT60" s="105">
        <f t="shared" si="174"/>
        <v>0</v>
      </c>
      <c r="CU60" s="105">
        <f t="shared" si="174"/>
        <v>0</v>
      </c>
      <c r="CV60" s="105">
        <f t="shared" si="174"/>
        <v>0</v>
      </c>
      <c r="CW60" s="112">
        <f>SUMIFS(CW$10:CW$47,$F$10:$F$47,$E$60,$E$10:$E$47,$F$50)</f>
        <v>0</v>
      </c>
      <c r="CX60" s="105">
        <f>SUMIFS(CX$10:CX$47,$F$10:$F$47,$E$60,$E$10:$E$47,$F$50)</f>
        <v>0</v>
      </c>
      <c r="CY60" s="105">
        <f>SUMIFS(CY$10:CY$47,$F$10:$F$47,$E$60,$E$10:$E$47,$F$50)</f>
        <v>0</v>
      </c>
      <c r="CZ60" s="106">
        <f>SUMIFS(CZ$10:CZ$47,$F$10:$F$47,$E$60,$E$10:$E$47,$F$50)</f>
        <v>0</v>
      </c>
    </row>
    <row r="61" spans="1:104" ht="19.5" customHeight="1">
      <c r="A61" s="5"/>
      <c r="B61" s="132"/>
      <c r="C61" s="9"/>
      <c r="D61" s="5"/>
      <c r="E61" s="407"/>
      <c r="F61" s="115" t="s">
        <v>65</v>
      </c>
      <c r="G61" s="161">
        <f>O54</f>
        <v>34.700000000000003</v>
      </c>
      <c r="H61" s="53">
        <f>SUMIFS($H$10:$H$19,$F$10:$F$19,$E$60,$E$10:$E$19,$F$51)</f>
        <v>0</v>
      </c>
      <c r="I61" s="54">
        <f>SUMIFS($I$10:$I$19,$F$10:$F$19,$E$60,$E$10:$E$19,$F$51)</f>
        <v>0</v>
      </c>
      <c r="J61" s="107"/>
      <c r="K61" s="5"/>
      <c r="L61" s="5"/>
      <c r="M61" s="12"/>
      <c r="N61" s="5"/>
      <c r="O61" s="5"/>
      <c r="P61" s="5"/>
      <c r="Q61" s="5"/>
      <c r="R61" s="5"/>
      <c r="S61" s="5"/>
      <c r="T61" s="5"/>
      <c r="U61" s="5"/>
      <c r="V61" s="5"/>
      <c r="W61" s="5"/>
      <c r="X61" s="5"/>
      <c r="Y61" s="5"/>
      <c r="Z61" s="5"/>
      <c r="AA61" s="5"/>
      <c r="AB61" s="5"/>
      <c r="AC61" s="5"/>
      <c r="AD61" s="5"/>
      <c r="AE61" s="5"/>
      <c r="AF61" s="231"/>
      <c r="AG61" s="231"/>
      <c r="AH61" s="231"/>
      <c r="AI61" s="231"/>
      <c r="AJ61" s="231"/>
      <c r="AK61" s="231"/>
      <c r="AL61" s="231"/>
      <c r="AM61" s="231"/>
      <c r="AN61" s="231"/>
      <c r="AO61" s="231"/>
      <c r="AP61" s="231"/>
      <c r="AQ61" s="231"/>
      <c r="AR61" s="231"/>
      <c r="AS61" s="407"/>
      <c r="AT61" s="115" t="s">
        <v>65</v>
      </c>
      <c r="AU61" s="118">
        <f>COUNTIFS($AV$10:$AV$47,"&lt;&gt;",$F$10:$F$47,$E$60,$E$10:$E$47,$F61)</f>
        <v>0</v>
      </c>
      <c r="AV61" s="53">
        <f t="shared" si="170"/>
        <v>0</v>
      </c>
      <c r="AW61" s="400"/>
      <c r="AX61" s="53">
        <f t="shared" si="170"/>
        <v>0</v>
      </c>
      <c r="AY61" s="53">
        <f t="shared" si="170"/>
        <v>0</v>
      </c>
      <c r="AZ61" s="53">
        <f t="shared" si="170"/>
        <v>0</v>
      </c>
      <c r="BA61" s="118">
        <f t="shared" si="171"/>
        <v>0</v>
      </c>
      <c r="BB61" s="53">
        <f t="shared" si="174"/>
        <v>0</v>
      </c>
      <c r="BC61" s="400"/>
      <c r="BD61" s="53">
        <f t="shared" si="174"/>
        <v>0</v>
      </c>
      <c r="BE61" s="53">
        <f t="shared" si="174"/>
        <v>0</v>
      </c>
      <c r="BF61" s="53">
        <f t="shared" si="174"/>
        <v>0</v>
      </c>
      <c r="BG61" s="118">
        <f t="shared" si="172"/>
        <v>0</v>
      </c>
      <c r="BH61" s="53">
        <f t="shared" si="174"/>
        <v>0</v>
      </c>
      <c r="BI61" s="400"/>
      <c r="BJ61" s="53">
        <f t="shared" si="174"/>
        <v>0</v>
      </c>
      <c r="BK61" s="53">
        <f t="shared" si="174"/>
        <v>0</v>
      </c>
      <c r="BL61" s="53">
        <f t="shared" si="174"/>
        <v>0</v>
      </c>
      <c r="BM61" s="118">
        <f t="shared" si="173"/>
        <v>0</v>
      </c>
      <c r="BN61" s="53">
        <f t="shared" si="174"/>
        <v>0</v>
      </c>
      <c r="BO61" s="400"/>
      <c r="BP61" s="53">
        <f t="shared" si="174"/>
        <v>0</v>
      </c>
      <c r="BQ61" s="53">
        <f t="shared" si="174"/>
        <v>0</v>
      </c>
      <c r="BR61" s="53">
        <f t="shared" si="174"/>
        <v>0</v>
      </c>
      <c r="BS61" s="118">
        <f t="shared" si="175"/>
        <v>0</v>
      </c>
      <c r="BT61" s="53">
        <f t="shared" si="174"/>
        <v>0</v>
      </c>
      <c r="BU61" s="400"/>
      <c r="BV61" s="53">
        <f t="shared" si="174"/>
        <v>0</v>
      </c>
      <c r="BW61" s="53">
        <f t="shared" si="174"/>
        <v>0</v>
      </c>
      <c r="BX61" s="53">
        <f t="shared" si="174"/>
        <v>0</v>
      </c>
      <c r="BY61" s="118">
        <f t="shared" si="176"/>
        <v>0</v>
      </c>
      <c r="BZ61" s="53">
        <f t="shared" si="174"/>
        <v>0</v>
      </c>
      <c r="CA61" s="400"/>
      <c r="CB61" s="53">
        <f t="shared" si="174"/>
        <v>0</v>
      </c>
      <c r="CC61" s="53">
        <f t="shared" si="174"/>
        <v>0</v>
      </c>
      <c r="CD61" s="53">
        <f t="shared" si="174"/>
        <v>0</v>
      </c>
      <c r="CE61" s="118">
        <f t="shared" si="177"/>
        <v>0</v>
      </c>
      <c r="CF61" s="53">
        <f t="shared" si="174"/>
        <v>0</v>
      </c>
      <c r="CG61" s="400"/>
      <c r="CH61" s="53">
        <f t="shared" si="174"/>
        <v>0</v>
      </c>
      <c r="CI61" s="53">
        <f t="shared" si="174"/>
        <v>0</v>
      </c>
      <c r="CJ61" s="53">
        <f t="shared" si="174"/>
        <v>0</v>
      </c>
      <c r="CK61" s="118">
        <f t="shared" si="178"/>
        <v>0</v>
      </c>
      <c r="CL61" s="53">
        <f t="shared" si="174"/>
        <v>0</v>
      </c>
      <c r="CM61" s="400"/>
      <c r="CN61" s="53">
        <f t="shared" si="174"/>
        <v>0</v>
      </c>
      <c r="CO61" s="53">
        <f t="shared" si="174"/>
        <v>0</v>
      </c>
      <c r="CP61" s="53">
        <f t="shared" si="174"/>
        <v>0</v>
      </c>
      <c r="CQ61" s="118">
        <f t="shared" si="179"/>
        <v>0</v>
      </c>
      <c r="CR61" s="53">
        <f t="shared" si="174"/>
        <v>0</v>
      </c>
      <c r="CS61" s="400"/>
      <c r="CT61" s="53">
        <f t="shared" si="174"/>
        <v>0</v>
      </c>
      <c r="CU61" s="53">
        <f t="shared" si="174"/>
        <v>0</v>
      </c>
      <c r="CV61" s="53">
        <f t="shared" si="174"/>
        <v>0</v>
      </c>
      <c r="CW61" s="119">
        <f>SUMIFS(CW$10:CW$47,$F$10:$F$47,$E$60,$E$10:$E$47,$F$51)</f>
        <v>0</v>
      </c>
      <c r="CX61" s="53">
        <f>SUMIFS(CX$10:CX$47,$F$10:$F$47,$E$60,$E$10:$E$47,$F$51)</f>
        <v>0</v>
      </c>
      <c r="CY61" s="53">
        <f>SUMIFS(CY$10:CY$47,$F$10:$F$47,$E$60,$E$10:$E$47,$F$51)</f>
        <v>0</v>
      </c>
      <c r="CZ61" s="54">
        <f>SUMIFS(CZ$10:CZ$47,$F$10:$F$47,$E$60,$E$10:$E$47,$F$51)</f>
        <v>0</v>
      </c>
    </row>
    <row r="62" spans="1:104" ht="19.5" customHeight="1">
      <c r="A62" s="5"/>
      <c r="B62" s="9"/>
      <c r="C62" s="9"/>
      <c r="D62" s="5"/>
      <c r="E62" s="407"/>
      <c r="F62" s="115" t="s">
        <v>51</v>
      </c>
      <c r="G62" s="162">
        <f>P54</f>
        <v>57.8</v>
      </c>
      <c r="H62" s="53">
        <f>SUMIFS($H$10:$H$19,$F$10:$F$19,$E$60,$E$10:$E$19,$F$52)</f>
        <v>0</v>
      </c>
      <c r="I62" s="54">
        <f>SUMIFS($I$10:$I$19,$F$10:$F$19,$E$60,$E$10:$E$19,$F$52)</f>
        <v>0</v>
      </c>
      <c r="J62" s="107"/>
      <c r="K62" s="5"/>
      <c r="L62" s="5"/>
      <c r="M62" s="12"/>
      <c r="N62" s="5"/>
      <c r="O62" s="5"/>
      <c r="P62" s="5"/>
      <c r="Q62" s="5"/>
      <c r="R62" s="5"/>
      <c r="S62" s="5"/>
      <c r="T62" s="5"/>
      <c r="U62" s="5"/>
      <c r="V62" s="5"/>
      <c r="W62" s="5"/>
      <c r="X62" s="5"/>
      <c r="Y62" s="5"/>
      <c r="Z62" s="5"/>
      <c r="AA62" s="5"/>
      <c r="AB62" s="5"/>
      <c r="AC62" s="5"/>
      <c r="AD62" s="5"/>
      <c r="AE62" s="5"/>
      <c r="AF62" s="232"/>
      <c r="AG62" s="232"/>
      <c r="AH62" s="232"/>
      <c r="AI62" s="232"/>
      <c r="AJ62" s="232"/>
      <c r="AK62" s="232"/>
      <c r="AL62" s="232"/>
      <c r="AM62" s="232"/>
      <c r="AN62" s="232"/>
      <c r="AO62" s="232"/>
      <c r="AP62" s="232"/>
      <c r="AQ62" s="232"/>
      <c r="AR62" s="232"/>
      <c r="AS62" s="407"/>
      <c r="AT62" s="115" t="s">
        <v>51</v>
      </c>
      <c r="AU62" s="118">
        <f>COUNTIFS($AV$10:$AV$47,"&lt;&gt;",$F$10:$F$47,$E$60,$E$10:$E$47,$F62)</f>
        <v>0</v>
      </c>
      <c r="AV62" s="53">
        <f t="shared" si="170"/>
        <v>0</v>
      </c>
      <c r="AW62" s="400"/>
      <c r="AX62" s="53">
        <f t="shared" si="170"/>
        <v>0</v>
      </c>
      <c r="AY62" s="53">
        <f t="shared" si="170"/>
        <v>0</v>
      </c>
      <c r="AZ62" s="53">
        <f t="shared" si="170"/>
        <v>0</v>
      </c>
      <c r="BA62" s="118">
        <f t="shared" si="171"/>
        <v>0</v>
      </c>
      <c r="BB62" s="53">
        <f t="shared" si="174"/>
        <v>0</v>
      </c>
      <c r="BC62" s="400"/>
      <c r="BD62" s="53">
        <f t="shared" si="174"/>
        <v>0</v>
      </c>
      <c r="BE62" s="53">
        <f t="shared" si="174"/>
        <v>0</v>
      </c>
      <c r="BF62" s="53">
        <f t="shared" si="174"/>
        <v>0</v>
      </c>
      <c r="BG62" s="118">
        <f t="shared" si="172"/>
        <v>0</v>
      </c>
      <c r="BH62" s="53">
        <f t="shared" si="174"/>
        <v>0</v>
      </c>
      <c r="BI62" s="400"/>
      <c r="BJ62" s="53">
        <f t="shared" si="174"/>
        <v>0</v>
      </c>
      <c r="BK62" s="53">
        <f t="shared" si="174"/>
        <v>0</v>
      </c>
      <c r="BL62" s="53">
        <f t="shared" si="174"/>
        <v>0</v>
      </c>
      <c r="BM62" s="118">
        <f t="shared" si="173"/>
        <v>0</v>
      </c>
      <c r="BN62" s="53">
        <f t="shared" si="174"/>
        <v>0</v>
      </c>
      <c r="BO62" s="400"/>
      <c r="BP62" s="53">
        <f t="shared" si="174"/>
        <v>0</v>
      </c>
      <c r="BQ62" s="53">
        <f t="shared" si="174"/>
        <v>0</v>
      </c>
      <c r="BR62" s="53">
        <f t="shared" si="174"/>
        <v>0</v>
      </c>
      <c r="BS62" s="118">
        <f t="shared" si="175"/>
        <v>0</v>
      </c>
      <c r="BT62" s="53">
        <f t="shared" si="174"/>
        <v>0</v>
      </c>
      <c r="BU62" s="400"/>
      <c r="BV62" s="53">
        <f t="shared" si="174"/>
        <v>0</v>
      </c>
      <c r="BW62" s="53">
        <f t="shared" si="174"/>
        <v>0</v>
      </c>
      <c r="BX62" s="53">
        <f t="shared" si="174"/>
        <v>0</v>
      </c>
      <c r="BY62" s="118">
        <f t="shared" si="176"/>
        <v>0</v>
      </c>
      <c r="BZ62" s="53">
        <f t="shared" si="174"/>
        <v>0</v>
      </c>
      <c r="CA62" s="400"/>
      <c r="CB62" s="53">
        <f t="shared" si="174"/>
        <v>0</v>
      </c>
      <c r="CC62" s="53">
        <f t="shared" si="174"/>
        <v>0</v>
      </c>
      <c r="CD62" s="53">
        <f t="shared" si="174"/>
        <v>0</v>
      </c>
      <c r="CE62" s="118">
        <f t="shared" si="177"/>
        <v>0</v>
      </c>
      <c r="CF62" s="53">
        <f t="shared" si="174"/>
        <v>0</v>
      </c>
      <c r="CG62" s="400"/>
      <c r="CH62" s="53">
        <f t="shared" si="174"/>
        <v>0</v>
      </c>
      <c r="CI62" s="53">
        <f t="shared" si="174"/>
        <v>0</v>
      </c>
      <c r="CJ62" s="53">
        <f t="shared" si="174"/>
        <v>0</v>
      </c>
      <c r="CK62" s="118">
        <f t="shared" si="178"/>
        <v>0</v>
      </c>
      <c r="CL62" s="53">
        <f t="shared" si="174"/>
        <v>0</v>
      </c>
      <c r="CM62" s="400"/>
      <c r="CN62" s="53">
        <f t="shared" si="174"/>
        <v>0</v>
      </c>
      <c r="CO62" s="53">
        <f t="shared" si="174"/>
        <v>0</v>
      </c>
      <c r="CP62" s="53">
        <f t="shared" si="174"/>
        <v>0</v>
      </c>
      <c r="CQ62" s="118">
        <f t="shared" si="179"/>
        <v>0</v>
      </c>
      <c r="CR62" s="53">
        <f t="shared" si="174"/>
        <v>0</v>
      </c>
      <c r="CS62" s="400"/>
      <c r="CT62" s="53">
        <f t="shared" si="174"/>
        <v>0</v>
      </c>
      <c r="CU62" s="53">
        <f t="shared" si="174"/>
        <v>0</v>
      </c>
      <c r="CV62" s="53">
        <f t="shared" si="174"/>
        <v>0</v>
      </c>
      <c r="CW62" s="119">
        <f>SUMIFS(CW$10:CW$47,$F$10:$F$47,$E$60,$E$10:$E$47,$F$52)</f>
        <v>0</v>
      </c>
      <c r="CX62" s="53">
        <f>SUMIFS(CX$10:CX$47,$F$10:$F$47,$E$60,$E$10:$E$47,$F$52)</f>
        <v>0</v>
      </c>
      <c r="CY62" s="53">
        <f>SUMIFS(CY$10:CY$47,$F$10:$F$47,$E$60,$E$10:$E$47,$F$52)</f>
        <v>0</v>
      </c>
      <c r="CZ62" s="54">
        <f>SUMIFS(CZ$10:CZ$47,$F$10:$F$47,$E$60,$E$10:$E$47,$F$52)</f>
        <v>0</v>
      </c>
    </row>
    <row r="63" spans="1:104" ht="19.5" customHeight="1" thickBot="1">
      <c r="A63" s="5"/>
      <c r="B63" s="5"/>
      <c r="C63" s="5"/>
      <c r="D63" s="5"/>
      <c r="E63" s="407"/>
      <c r="F63" s="115" t="s">
        <v>68</v>
      </c>
      <c r="G63" s="162">
        <f>Q54</f>
        <v>80.900000000000006</v>
      </c>
      <c r="H63" s="53">
        <f>SUMIFS($H$10:$H$19,$F$10:$F$19,$E$60,$E$10:$E$19,$F$53)</f>
        <v>0</v>
      </c>
      <c r="I63" s="54">
        <f>SUMIFS($I$10:$I$19,$F$10:$F$19,$E$60,$E$10:$E$19,$F$53)</f>
        <v>0</v>
      </c>
      <c r="J63" s="107"/>
      <c r="K63" s="5"/>
      <c r="L63" s="5"/>
      <c r="M63" s="12"/>
      <c r="N63" s="5"/>
      <c r="O63" s="5"/>
      <c r="P63" s="5"/>
      <c r="Q63" s="5"/>
      <c r="R63" s="5"/>
      <c r="S63" s="5"/>
      <c r="T63" s="5"/>
      <c r="U63" s="5"/>
      <c r="V63" s="5"/>
      <c r="W63" s="5"/>
      <c r="X63" s="5"/>
      <c r="Y63" s="5"/>
      <c r="Z63" s="5"/>
      <c r="AA63" s="5"/>
      <c r="AB63" s="5"/>
      <c r="AC63" s="5"/>
      <c r="AD63" s="5"/>
      <c r="AE63" s="5"/>
      <c r="AF63" s="232"/>
      <c r="AG63" s="232"/>
      <c r="AH63" s="232"/>
      <c r="AI63" s="232"/>
      <c r="AJ63" s="232"/>
      <c r="AK63" s="232"/>
      <c r="AL63" s="232"/>
      <c r="AM63" s="232"/>
      <c r="AN63" s="232"/>
      <c r="AO63" s="232"/>
      <c r="AP63" s="232"/>
      <c r="AQ63" s="232"/>
      <c r="AR63" s="232"/>
      <c r="AS63" s="407"/>
      <c r="AT63" s="115" t="s">
        <v>68</v>
      </c>
      <c r="AU63" s="313">
        <f>COUNTIFS($AV$10:$AV$47,"&lt;&gt;",$F$10:$F$47,$E$60,$E$10:$E$47,$F63)</f>
        <v>0</v>
      </c>
      <c r="AV63" s="314">
        <f t="shared" si="170"/>
        <v>0</v>
      </c>
      <c r="AW63" s="400"/>
      <c r="AX63" s="314">
        <f t="shared" si="170"/>
        <v>0</v>
      </c>
      <c r="AY63" s="314">
        <f t="shared" si="170"/>
        <v>0</v>
      </c>
      <c r="AZ63" s="316">
        <f t="shared" si="170"/>
        <v>0</v>
      </c>
      <c r="BA63" s="313">
        <f t="shared" si="171"/>
        <v>0</v>
      </c>
      <c r="BB63" s="314">
        <f t="shared" si="174"/>
        <v>0</v>
      </c>
      <c r="BC63" s="400"/>
      <c r="BD63" s="314">
        <f t="shared" si="174"/>
        <v>0</v>
      </c>
      <c r="BE63" s="314">
        <f t="shared" si="174"/>
        <v>0</v>
      </c>
      <c r="BF63" s="316">
        <f t="shared" si="174"/>
        <v>0</v>
      </c>
      <c r="BG63" s="313">
        <f t="shared" si="172"/>
        <v>0</v>
      </c>
      <c r="BH63" s="314">
        <f t="shared" si="174"/>
        <v>0</v>
      </c>
      <c r="BI63" s="400"/>
      <c r="BJ63" s="314">
        <f t="shared" si="174"/>
        <v>0</v>
      </c>
      <c r="BK63" s="314">
        <f t="shared" si="174"/>
        <v>0</v>
      </c>
      <c r="BL63" s="316">
        <f t="shared" si="174"/>
        <v>0</v>
      </c>
      <c r="BM63" s="313">
        <f t="shared" si="173"/>
        <v>0</v>
      </c>
      <c r="BN63" s="314">
        <f t="shared" si="174"/>
        <v>0</v>
      </c>
      <c r="BO63" s="400"/>
      <c r="BP63" s="314">
        <f t="shared" si="174"/>
        <v>0</v>
      </c>
      <c r="BQ63" s="314">
        <f t="shared" si="174"/>
        <v>0</v>
      </c>
      <c r="BR63" s="316">
        <f t="shared" si="174"/>
        <v>0</v>
      </c>
      <c r="BS63" s="313">
        <f t="shared" si="175"/>
        <v>0</v>
      </c>
      <c r="BT63" s="314">
        <f t="shared" si="174"/>
        <v>0</v>
      </c>
      <c r="BU63" s="400"/>
      <c r="BV63" s="314">
        <f t="shared" si="174"/>
        <v>0</v>
      </c>
      <c r="BW63" s="314">
        <f t="shared" si="174"/>
        <v>0</v>
      </c>
      <c r="BX63" s="316">
        <f t="shared" si="174"/>
        <v>0</v>
      </c>
      <c r="BY63" s="313">
        <f t="shared" si="176"/>
        <v>0</v>
      </c>
      <c r="BZ63" s="314">
        <f t="shared" si="174"/>
        <v>0</v>
      </c>
      <c r="CA63" s="400"/>
      <c r="CB63" s="314">
        <f t="shared" si="174"/>
        <v>0</v>
      </c>
      <c r="CC63" s="314">
        <f t="shared" si="174"/>
        <v>0</v>
      </c>
      <c r="CD63" s="316">
        <f t="shared" si="174"/>
        <v>0</v>
      </c>
      <c r="CE63" s="313">
        <f t="shared" si="177"/>
        <v>0</v>
      </c>
      <c r="CF63" s="314">
        <f t="shared" si="174"/>
        <v>0</v>
      </c>
      <c r="CG63" s="400"/>
      <c r="CH63" s="314">
        <f t="shared" si="174"/>
        <v>0</v>
      </c>
      <c r="CI63" s="314">
        <f t="shared" si="174"/>
        <v>0</v>
      </c>
      <c r="CJ63" s="316">
        <f t="shared" si="174"/>
        <v>0</v>
      </c>
      <c r="CK63" s="313">
        <f t="shared" si="178"/>
        <v>0</v>
      </c>
      <c r="CL63" s="314">
        <f t="shared" si="174"/>
        <v>0</v>
      </c>
      <c r="CM63" s="400"/>
      <c r="CN63" s="314">
        <f t="shared" si="174"/>
        <v>0</v>
      </c>
      <c r="CO63" s="314">
        <f t="shared" si="174"/>
        <v>0</v>
      </c>
      <c r="CP63" s="316">
        <f t="shared" si="174"/>
        <v>0</v>
      </c>
      <c r="CQ63" s="313">
        <f t="shared" si="179"/>
        <v>0</v>
      </c>
      <c r="CR63" s="314">
        <f t="shared" si="174"/>
        <v>0</v>
      </c>
      <c r="CS63" s="400"/>
      <c r="CT63" s="314">
        <f t="shared" si="174"/>
        <v>0</v>
      </c>
      <c r="CU63" s="314">
        <f t="shared" si="174"/>
        <v>0</v>
      </c>
      <c r="CV63" s="316">
        <f t="shared" si="174"/>
        <v>0</v>
      </c>
      <c r="CW63" s="327">
        <f>SUMIFS(CW$10:CW$47,$F$10:$F$47,$E$60,$E$10:$E$47,$F$53)</f>
        <v>0</v>
      </c>
      <c r="CX63" s="314">
        <f>SUMIFS(CX$10:CX$47,$F$10:$F$47,$E$60,$E$10:$E$47,$F$53)</f>
        <v>0</v>
      </c>
      <c r="CY63" s="314">
        <f>SUMIFS(CY$10:CY$47,$F$10:$F$47,$E$60,$E$10:$E$47,$F$53)</f>
        <v>0</v>
      </c>
      <c r="CZ63" s="316">
        <f>SUMIFS(CZ$10:CZ$47,$F$10:$F$47,$E$60,$E$10:$E$47,$F$53)</f>
        <v>0</v>
      </c>
    </row>
    <row r="64" spans="1:104" ht="19.5" customHeight="1" thickTop="1" thickBot="1">
      <c r="A64" s="5"/>
      <c r="B64" s="5"/>
      <c r="C64" s="5"/>
      <c r="D64" s="5"/>
      <c r="E64" s="408"/>
      <c r="F64" s="75" t="s">
        <v>69</v>
      </c>
      <c r="G64" s="163"/>
      <c r="H64" s="125">
        <f>SUM(H60:H63)</f>
        <v>0</v>
      </c>
      <c r="I64" s="126">
        <f>SUM(I60:I63)</f>
        <v>0</v>
      </c>
      <c r="J64" s="127"/>
      <c r="K64" s="5"/>
      <c r="L64" s="5"/>
      <c r="M64" s="12"/>
      <c r="N64" s="5"/>
      <c r="O64" s="5"/>
      <c r="P64" s="5"/>
      <c r="Q64" s="5"/>
      <c r="R64" s="5"/>
      <c r="S64" s="5"/>
      <c r="T64" s="5"/>
      <c r="U64" s="5"/>
      <c r="V64" s="5"/>
      <c r="W64" s="5"/>
      <c r="X64" s="5"/>
      <c r="Y64" s="5"/>
      <c r="Z64" s="5"/>
      <c r="AA64" s="5"/>
      <c r="AB64" s="5"/>
      <c r="AC64" s="5"/>
      <c r="AD64" s="5"/>
      <c r="AE64" s="5"/>
      <c r="AF64" s="232"/>
      <c r="AG64" s="232"/>
      <c r="AH64" s="232"/>
      <c r="AI64" s="232"/>
      <c r="AJ64" s="232"/>
      <c r="AK64" s="232"/>
      <c r="AL64" s="232"/>
      <c r="AM64" s="232"/>
      <c r="AN64" s="232"/>
      <c r="AO64" s="232"/>
      <c r="AP64" s="232"/>
      <c r="AQ64" s="232"/>
      <c r="AR64" s="232"/>
      <c r="AS64" s="408"/>
      <c r="AT64" s="75" t="s">
        <v>69</v>
      </c>
      <c r="AU64" s="142">
        <f>SUM(AU60:AU63)</f>
        <v>0</v>
      </c>
      <c r="AV64" s="143">
        <f>SUM(AV60:AV63)</f>
        <v>0</v>
      </c>
      <c r="AW64" s="401"/>
      <c r="AX64" s="143">
        <f>SUM(AX60:AX63)</f>
        <v>0</v>
      </c>
      <c r="AY64" s="143">
        <f>SUM(AY60:AY63)</f>
        <v>0</v>
      </c>
      <c r="AZ64" s="143">
        <f>SUM(AZ60:AZ63)</f>
        <v>0</v>
      </c>
      <c r="BA64" s="142">
        <f t="shared" ref="BA64:BB64" si="180">SUM(BA60:BA63)</f>
        <v>0</v>
      </c>
      <c r="BB64" s="143">
        <f t="shared" si="180"/>
        <v>0</v>
      </c>
      <c r="BC64" s="401"/>
      <c r="BD64" s="143">
        <f t="shared" ref="BD64:BH64" si="181">SUM(BD60:BD63)</f>
        <v>0</v>
      </c>
      <c r="BE64" s="143">
        <f t="shared" si="181"/>
        <v>0</v>
      </c>
      <c r="BF64" s="143">
        <f t="shared" si="181"/>
        <v>0</v>
      </c>
      <c r="BG64" s="142">
        <f t="shared" si="181"/>
        <v>0</v>
      </c>
      <c r="BH64" s="143">
        <f t="shared" si="181"/>
        <v>0</v>
      </c>
      <c r="BI64" s="401"/>
      <c r="BJ64" s="143">
        <f t="shared" ref="BJ64:BN64" si="182">SUM(BJ60:BJ63)</f>
        <v>0</v>
      </c>
      <c r="BK64" s="143">
        <f t="shared" si="182"/>
        <v>0</v>
      </c>
      <c r="BL64" s="143">
        <f t="shared" si="182"/>
        <v>0</v>
      </c>
      <c r="BM64" s="142">
        <f t="shared" si="182"/>
        <v>0</v>
      </c>
      <c r="BN64" s="143">
        <f t="shared" si="182"/>
        <v>0</v>
      </c>
      <c r="BO64" s="401"/>
      <c r="BP64" s="143">
        <f t="shared" ref="BP64:BT64" si="183">SUM(BP60:BP63)</f>
        <v>0</v>
      </c>
      <c r="BQ64" s="143">
        <f t="shared" si="183"/>
        <v>0</v>
      </c>
      <c r="BR64" s="143">
        <f t="shared" si="183"/>
        <v>0</v>
      </c>
      <c r="BS64" s="142">
        <f t="shared" si="183"/>
        <v>0</v>
      </c>
      <c r="BT64" s="143">
        <f t="shared" si="183"/>
        <v>0</v>
      </c>
      <c r="BU64" s="401"/>
      <c r="BV64" s="143">
        <f t="shared" ref="BV64:BZ64" si="184">SUM(BV60:BV63)</f>
        <v>0</v>
      </c>
      <c r="BW64" s="143">
        <f t="shared" si="184"/>
        <v>0</v>
      </c>
      <c r="BX64" s="143">
        <f t="shared" si="184"/>
        <v>0</v>
      </c>
      <c r="BY64" s="142">
        <f t="shared" si="184"/>
        <v>0</v>
      </c>
      <c r="BZ64" s="143">
        <f t="shared" si="184"/>
        <v>0</v>
      </c>
      <c r="CA64" s="401"/>
      <c r="CB64" s="143">
        <f t="shared" ref="CB64:CF64" si="185">SUM(CB60:CB63)</f>
        <v>0</v>
      </c>
      <c r="CC64" s="143">
        <f t="shared" si="185"/>
        <v>0</v>
      </c>
      <c r="CD64" s="143">
        <f t="shared" si="185"/>
        <v>0</v>
      </c>
      <c r="CE64" s="142">
        <f t="shared" si="185"/>
        <v>0</v>
      </c>
      <c r="CF64" s="143">
        <f t="shared" si="185"/>
        <v>0</v>
      </c>
      <c r="CG64" s="401"/>
      <c r="CH64" s="143">
        <f t="shared" ref="CH64:CL64" si="186">SUM(CH60:CH63)</f>
        <v>0</v>
      </c>
      <c r="CI64" s="143">
        <f t="shared" si="186"/>
        <v>0</v>
      </c>
      <c r="CJ64" s="143">
        <f t="shared" si="186"/>
        <v>0</v>
      </c>
      <c r="CK64" s="142">
        <f t="shared" si="186"/>
        <v>0</v>
      </c>
      <c r="CL64" s="143">
        <f t="shared" si="186"/>
        <v>0</v>
      </c>
      <c r="CM64" s="401"/>
      <c r="CN64" s="143">
        <f t="shared" ref="CN64:CR64" si="187">SUM(CN60:CN63)</f>
        <v>0</v>
      </c>
      <c r="CO64" s="143">
        <f t="shared" si="187"/>
        <v>0</v>
      </c>
      <c r="CP64" s="143">
        <f t="shared" si="187"/>
        <v>0</v>
      </c>
      <c r="CQ64" s="142">
        <f t="shared" si="187"/>
        <v>0</v>
      </c>
      <c r="CR64" s="143">
        <f t="shared" si="187"/>
        <v>0</v>
      </c>
      <c r="CS64" s="401"/>
      <c r="CT64" s="143">
        <f t="shared" ref="CT64:CV64" si="188">SUM(CT60:CT63)</f>
        <v>0</v>
      </c>
      <c r="CU64" s="143">
        <f t="shared" si="188"/>
        <v>0</v>
      </c>
      <c r="CV64" s="143">
        <f t="shared" si="188"/>
        <v>0</v>
      </c>
      <c r="CW64" s="322">
        <f>SUM(CW60:CW63)</f>
        <v>0</v>
      </c>
      <c r="CX64" s="143">
        <f>SUM(CX60:CX63)</f>
        <v>0</v>
      </c>
      <c r="CY64" s="143">
        <f>SUM(CY60:CY63)</f>
        <v>0</v>
      </c>
      <c r="CZ64" s="323">
        <f>SUM(CZ60:CZ63)</f>
        <v>0</v>
      </c>
    </row>
    <row r="65" spans="1:104" ht="19.5" customHeight="1">
      <c r="A65" s="5"/>
      <c r="B65" s="5"/>
      <c r="C65" s="5"/>
      <c r="D65" s="5"/>
      <c r="E65" s="414" t="s">
        <v>8</v>
      </c>
      <c r="F65" s="133">
        <v>1.1499999999999999</v>
      </c>
      <c r="G65" s="164">
        <f>N55</f>
        <v>8.6999999999999993</v>
      </c>
      <c r="H65" s="117">
        <f>SUMIFS($H$10:$H$19,$F$10:$F$19,$E$65,$E$10:$E$19,$F$50)</f>
        <v>0</v>
      </c>
      <c r="I65" s="134">
        <f>SUMIFS($I$10:$I$19,$F$10:$F$19,$E$65,$E$10:$E$19,$F$50)</f>
        <v>0</v>
      </c>
      <c r="J65" s="107"/>
      <c r="K65" s="5"/>
      <c r="L65" s="5"/>
      <c r="M65" s="12"/>
      <c r="N65" s="5"/>
      <c r="O65" s="5"/>
      <c r="P65" s="5"/>
      <c r="Q65" s="5"/>
      <c r="R65" s="5"/>
      <c r="S65" s="5"/>
      <c r="T65" s="5"/>
      <c r="U65" s="5"/>
      <c r="V65" s="5"/>
      <c r="W65" s="5"/>
      <c r="X65" s="5"/>
      <c r="Y65" s="5"/>
      <c r="Z65" s="5"/>
      <c r="AA65" s="5"/>
      <c r="AB65" s="5"/>
      <c r="AC65" s="5"/>
      <c r="AD65" s="5"/>
      <c r="AE65" s="5"/>
      <c r="AF65" s="232"/>
      <c r="AG65" s="232"/>
      <c r="AH65" s="232"/>
      <c r="AI65" s="232"/>
      <c r="AJ65" s="232"/>
      <c r="AK65" s="232"/>
      <c r="AL65" s="232"/>
      <c r="AM65" s="232"/>
      <c r="AN65" s="232"/>
      <c r="AO65" s="232"/>
      <c r="AP65" s="232"/>
      <c r="AQ65" s="232"/>
      <c r="AR65" s="232"/>
      <c r="AS65" s="414" t="s">
        <v>8</v>
      </c>
      <c r="AT65" s="133">
        <v>1.1499999999999999</v>
      </c>
      <c r="AU65" s="111">
        <f>COUNTIFS($AV$10:$AV$47,"&lt;&gt;",$F$10:$F$47,$E$65,$E$10:$E$47,$F65)</f>
        <v>0</v>
      </c>
      <c r="AV65" s="105">
        <f t="shared" ref="AV65:BK68" si="189">SUMIFS(AV$10:AV$47,$F$10:$F$47,$E$65,$E$10:$E$47,$F65)</f>
        <v>0</v>
      </c>
      <c r="AW65" s="399"/>
      <c r="AX65" s="105">
        <f t="shared" si="189"/>
        <v>0</v>
      </c>
      <c r="AY65" s="105">
        <f t="shared" si="189"/>
        <v>0</v>
      </c>
      <c r="AZ65" s="105">
        <f t="shared" si="189"/>
        <v>0</v>
      </c>
      <c r="BA65" s="111">
        <f t="shared" ref="BA65:BA68" si="190">COUNTIFS($AV$10:$AV$47,"&lt;&gt;",$F$10:$F$47,$E$65,$E$10:$E$47,$F65)</f>
        <v>0</v>
      </c>
      <c r="BB65" s="105">
        <f t="shared" si="189"/>
        <v>0</v>
      </c>
      <c r="BC65" s="399"/>
      <c r="BD65" s="105">
        <f t="shared" si="189"/>
        <v>0</v>
      </c>
      <c r="BE65" s="105">
        <f t="shared" si="189"/>
        <v>0</v>
      </c>
      <c r="BF65" s="105">
        <f t="shared" si="189"/>
        <v>0</v>
      </c>
      <c r="BG65" s="111">
        <f t="shared" ref="BG65:BG68" si="191">COUNTIFS($AV$10:$AV$47,"&lt;&gt;",$F$10:$F$47,$E$65,$E$10:$E$47,$F65)</f>
        <v>0</v>
      </c>
      <c r="BH65" s="105">
        <f t="shared" si="189"/>
        <v>0</v>
      </c>
      <c r="BI65" s="399"/>
      <c r="BJ65" s="105">
        <f t="shared" si="189"/>
        <v>0</v>
      </c>
      <c r="BK65" s="105">
        <f t="shared" si="189"/>
        <v>0</v>
      </c>
      <c r="BL65" s="105">
        <f t="shared" ref="BB65:CV68" si="192">SUMIFS(BL$10:BL$47,$F$10:$F$47,$E$65,$E$10:$E$47,$F65)</f>
        <v>0</v>
      </c>
      <c r="BM65" s="111">
        <f t="shared" ref="BM65:BM68" si="193">COUNTIFS($AV$10:$AV$47,"&lt;&gt;",$F$10:$F$47,$E$65,$E$10:$E$47,$F65)</f>
        <v>0</v>
      </c>
      <c r="BN65" s="105">
        <f t="shared" si="192"/>
        <v>0</v>
      </c>
      <c r="BO65" s="399"/>
      <c r="BP65" s="105">
        <f t="shared" si="192"/>
        <v>0</v>
      </c>
      <c r="BQ65" s="105">
        <f t="shared" si="192"/>
        <v>0</v>
      </c>
      <c r="BR65" s="105">
        <f t="shared" si="192"/>
        <v>0</v>
      </c>
      <c r="BS65" s="111">
        <f t="shared" ref="BS65:BS68" si="194">COUNTIFS($AV$10:$AV$47,"&lt;&gt;",$F$10:$F$47,$E$65,$E$10:$E$47,$F65)</f>
        <v>0</v>
      </c>
      <c r="BT65" s="105">
        <f t="shared" si="192"/>
        <v>0</v>
      </c>
      <c r="BU65" s="399"/>
      <c r="BV65" s="105">
        <f t="shared" si="192"/>
        <v>0</v>
      </c>
      <c r="BW65" s="105">
        <f t="shared" si="192"/>
        <v>0</v>
      </c>
      <c r="BX65" s="105">
        <f t="shared" si="192"/>
        <v>0</v>
      </c>
      <c r="BY65" s="111">
        <f t="shared" ref="BY65:BY68" si="195">COUNTIFS($AV$10:$AV$47,"&lt;&gt;",$F$10:$F$47,$E$65,$E$10:$E$47,$F65)</f>
        <v>0</v>
      </c>
      <c r="BZ65" s="105">
        <f t="shared" si="192"/>
        <v>0</v>
      </c>
      <c r="CA65" s="399"/>
      <c r="CB65" s="105">
        <f t="shared" si="192"/>
        <v>0</v>
      </c>
      <c r="CC65" s="105">
        <f t="shared" si="192"/>
        <v>0</v>
      </c>
      <c r="CD65" s="105">
        <f t="shared" si="192"/>
        <v>0</v>
      </c>
      <c r="CE65" s="111">
        <f t="shared" ref="CE65:CE68" si="196">COUNTIFS($AV$10:$AV$47,"&lt;&gt;",$F$10:$F$47,$E$65,$E$10:$E$47,$F65)</f>
        <v>0</v>
      </c>
      <c r="CF65" s="105">
        <f t="shared" si="192"/>
        <v>0</v>
      </c>
      <c r="CG65" s="399"/>
      <c r="CH65" s="105">
        <f t="shared" si="192"/>
        <v>0</v>
      </c>
      <c r="CI65" s="105">
        <f t="shared" si="192"/>
        <v>0</v>
      </c>
      <c r="CJ65" s="105">
        <f t="shared" si="192"/>
        <v>0</v>
      </c>
      <c r="CK65" s="111">
        <f t="shared" ref="CK65:CK68" si="197">COUNTIFS($AV$10:$AV$47,"&lt;&gt;",$F$10:$F$47,$E$65,$E$10:$E$47,$F65)</f>
        <v>0</v>
      </c>
      <c r="CL65" s="105">
        <f t="shared" si="192"/>
        <v>0</v>
      </c>
      <c r="CM65" s="399"/>
      <c r="CN65" s="105">
        <f t="shared" si="192"/>
        <v>0</v>
      </c>
      <c r="CO65" s="105">
        <f t="shared" si="192"/>
        <v>0</v>
      </c>
      <c r="CP65" s="105">
        <f t="shared" si="192"/>
        <v>0</v>
      </c>
      <c r="CQ65" s="111">
        <f t="shared" ref="CQ65:CQ68" si="198">COUNTIFS($AV$10:$AV$47,"&lt;&gt;",$F$10:$F$47,$E$65,$E$10:$E$47,$F65)</f>
        <v>0</v>
      </c>
      <c r="CR65" s="105">
        <f t="shared" si="192"/>
        <v>0</v>
      </c>
      <c r="CS65" s="399"/>
      <c r="CT65" s="105">
        <f t="shared" si="192"/>
        <v>0</v>
      </c>
      <c r="CU65" s="105">
        <f t="shared" si="192"/>
        <v>0</v>
      </c>
      <c r="CV65" s="105">
        <f t="shared" si="192"/>
        <v>0</v>
      </c>
      <c r="CW65" s="112">
        <f>SUMIFS(CW$10:CW$47,$F$10:$F$47,$E$65,$E$10:$E$47,$F$50)</f>
        <v>0</v>
      </c>
      <c r="CX65" s="105">
        <f>SUMIFS(CX$10:CX$47,$F$10:$F$47,$E$65,$E$10:$E$47,$F$50)</f>
        <v>0</v>
      </c>
      <c r="CY65" s="105">
        <f>SUMIFS(CY$10:CY$47,$F$10:$F$47,$E$65,$E$10:$E$47,$F$50)</f>
        <v>0</v>
      </c>
      <c r="CZ65" s="106">
        <f>SUMIFS(CZ$10:CZ$47,$F$10:$F$47,$E$65,$E$10:$E$47,$F$50)</f>
        <v>0</v>
      </c>
    </row>
    <row r="66" spans="1:104" ht="19.5" customHeight="1">
      <c r="A66" s="5"/>
      <c r="B66" s="5"/>
      <c r="C66" s="5"/>
      <c r="D66" s="5"/>
      <c r="E66" s="407"/>
      <c r="F66" s="115" t="s">
        <v>65</v>
      </c>
      <c r="G66" s="162">
        <f>O55</f>
        <v>17.5</v>
      </c>
      <c r="H66" s="53">
        <f>SUMIFS($H$10:$H$19,$F$10:$F$19,$E$65,$E$10:$E$19,$F$51)</f>
        <v>0</v>
      </c>
      <c r="I66" s="54">
        <f>SUMIFS($I$10:$I$19,$F$10:$F$19,$E$65,$E$10:$E$19,$F$51)</f>
        <v>0</v>
      </c>
      <c r="J66" s="107"/>
      <c r="K66" s="5"/>
      <c r="L66" s="5"/>
      <c r="M66" s="12"/>
      <c r="N66" s="5"/>
      <c r="O66" s="5"/>
      <c r="P66" s="5"/>
      <c r="Q66" s="5"/>
      <c r="R66" s="5"/>
      <c r="S66" s="5"/>
      <c r="T66" s="5"/>
      <c r="U66" s="5"/>
      <c r="V66" s="5"/>
      <c r="W66" s="5"/>
      <c r="X66" s="5"/>
      <c r="Y66" s="5"/>
      <c r="Z66" s="5"/>
      <c r="AA66" s="5"/>
      <c r="AB66" s="5"/>
      <c r="AC66" s="5"/>
      <c r="AD66" s="5"/>
      <c r="AE66" s="5"/>
      <c r="AF66" s="231"/>
      <c r="AG66" s="231"/>
      <c r="AH66" s="231"/>
      <c r="AI66" s="231"/>
      <c r="AJ66" s="231"/>
      <c r="AK66" s="231"/>
      <c r="AL66" s="231"/>
      <c r="AM66" s="231"/>
      <c r="AN66" s="231"/>
      <c r="AO66" s="231"/>
      <c r="AP66" s="231"/>
      <c r="AQ66" s="231"/>
      <c r="AR66" s="231"/>
      <c r="AS66" s="407"/>
      <c r="AT66" s="115" t="s">
        <v>65</v>
      </c>
      <c r="AU66" s="118">
        <f>COUNTIFS($AV$10:$AV$47,"&lt;&gt;",$F$10:$F$47,$E$65,$E$10:$E$47,$F66)</f>
        <v>0</v>
      </c>
      <c r="AV66" s="53">
        <f t="shared" si="189"/>
        <v>0</v>
      </c>
      <c r="AW66" s="400"/>
      <c r="AX66" s="53">
        <f t="shared" si="189"/>
        <v>0</v>
      </c>
      <c r="AY66" s="53">
        <f t="shared" si="189"/>
        <v>0</v>
      </c>
      <c r="AZ66" s="53">
        <f t="shared" si="189"/>
        <v>0</v>
      </c>
      <c r="BA66" s="118">
        <f t="shared" si="190"/>
        <v>0</v>
      </c>
      <c r="BB66" s="53">
        <f t="shared" si="192"/>
        <v>0</v>
      </c>
      <c r="BC66" s="400"/>
      <c r="BD66" s="53">
        <f t="shared" si="192"/>
        <v>0</v>
      </c>
      <c r="BE66" s="53">
        <f t="shared" si="192"/>
        <v>0</v>
      </c>
      <c r="BF66" s="53">
        <f t="shared" si="192"/>
        <v>0</v>
      </c>
      <c r="BG66" s="118">
        <f t="shared" si="191"/>
        <v>0</v>
      </c>
      <c r="BH66" s="53">
        <f t="shared" si="192"/>
        <v>0</v>
      </c>
      <c r="BI66" s="400"/>
      <c r="BJ66" s="53">
        <f t="shared" si="192"/>
        <v>0</v>
      </c>
      <c r="BK66" s="53">
        <f t="shared" si="192"/>
        <v>0</v>
      </c>
      <c r="BL66" s="53">
        <f t="shared" si="192"/>
        <v>0</v>
      </c>
      <c r="BM66" s="118">
        <f t="shared" si="193"/>
        <v>0</v>
      </c>
      <c r="BN66" s="53">
        <f t="shared" si="192"/>
        <v>0</v>
      </c>
      <c r="BO66" s="400"/>
      <c r="BP66" s="53">
        <f t="shared" si="192"/>
        <v>0</v>
      </c>
      <c r="BQ66" s="53">
        <f t="shared" si="192"/>
        <v>0</v>
      </c>
      <c r="BR66" s="53">
        <f t="shared" si="192"/>
        <v>0</v>
      </c>
      <c r="BS66" s="118">
        <f t="shared" si="194"/>
        <v>0</v>
      </c>
      <c r="BT66" s="53">
        <f t="shared" si="192"/>
        <v>0</v>
      </c>
      <c r="BU66" s="400"/>
      <c r="BV66" s="53">
        <f t="shared" si="192"/>
        <v>0</v>
      </c>
      <c r="BW66" s="53">
        <f t="shared" si="192"/>
        <v>0</v>
      </c>
      <c r="BX66" s="53">
        <f t="shared" si="192"/>
        <v>0</v>
      </c>
      <c r="BY66" s="118">
        <f t="shared" si="195"/>
        <v>0</v>
      </c>
      <c r="BZ66" s="53">
        <f t="shared" si="192"/>
        <v>0</v>
      </c>
      <c r="CA66" s="400"/>
      <c r="CB66" s="53">
        <f t="shared" si="192"/>
        <v>0</v>
      </c>
      <c r="CC66" s="53">
        <f t="shared" si="192"/>
        <v>0</v>
      </c>
      <c r="CD66" s="53">
        <f t="shared" si="192"/>
        <v>0</v>
      </c>
      <c r="CE66" s="118">
        <f t="shared" si="196"/>
        <v>0</v>
      </c>
      <c r="CF66" s="53">
        <f t="shared" si="192"/>
        <v>0</v>
      </c>
      <c r="CG66" s="400"/>
      <c r="CH66" s="53">
        <f t="shared" si="192"/>
        <v>0</v>
      </c>
      <c r="CI66" s="53">
        <f t="shared" si="192"/>
        <v>0</v>
      </c>
      <c r="CJ66" s="53">
        <f t="shared" si="192"/>
        <v>0</v>
      </c>
      <c r="CK66" s="118">
        <f t="shared" si="197"/>
        <v>0</v>
      </c>
      <c r="CL66" s="53">
        <f t="shared" si="192"/>
        <v>0</v>
      </c>
      <c r="CM66" s="400"/>
      <c r="CN66" s="53">
        <f t="shared" si="192"/>
        <v>0</v>
      </c>
      <c r="CO66" s="53">
        <f t="shared" si="192"/>
        <v>0</v>
      </c>
      <c r="CP66" s="53">
        <f t="shared" si="192"/>
        <v>0</v>
      </c>
      <c r="CQ66" s="118">
        <f t="shared" si="198"/>
        <v>0</v>
      </c>
      <c r="CR66" s="53">
        <f t="shared" si="192"/>
        <v>0</v>
      </c>
      <c r="CS66" s="400"/>
      <c r="CT66" s="53">
        <f t="shared" si="192"/>
        <v>0</v>
      </c>
      <c r="CU66" s="53">
        <f t="shared" si="192"/>
        <v>0</v>
      </c>
      <c r="CV66" s="53">
        <f t="shared" si="192"/>
        <v>0</v>
      </c>
      <c r="CW66" s="119">
        <f>SUMIFS(CW$10:CW$47,$F$10:$F$47,$E$65,$E$10:$E$47,$F$51)</f>
        <v>0</v>
      </c>
      <c r="CX66" s="53">
        <f>SUMIFS(CX$10:CX$47,$F$10:$F$47,$E$65,$E$10:$E$47,$F$51)</f>
        <v>0</v>
      </c>
      <c r="CY66" s="53">
        <f>SUMIFS(CY$10:CY$47,$F$10:$F$47,$E$65,$E$10:$E$47,$F$51)</f>
        <v>0</v>
      </c>
      <c r="CZ66" s="54">
        <f>SUMIFS(CZ$10:CZ$47,$F$10:$F$47,$E$65,$E$10:$E$47,$F$51)</f>
        <v>0</v>
      </c>
    </row>
    <row r="67" spans="1:104" ht="19.5" customHeight="1">
      <c r="A67" s="5"/>
      <c r="B67" s="5"/>
      <c r="C67" s="9"/>
      <c r="D67" s="5"/>
      <c r="E67" s="407"/>
      <c r="F67" s="115" t="s">
        <v>51</v>
      </c>
      <c r="G67" s="162">
        <f>P55</f>
        <v>29.1</v>
      </c>
      <c r="H67" s="53">
        <f>SUMIFS($H$10:$H$19,$F$10:$F$19,$E$65,$E$10:$E$19,$F$52)</f>
        <v>0</v>
      </c>
      <c r="I67" s="54">
        <f>SUMIFS($I$10:$I$19,$F$10:$F$19,$E$65,$E$10:$E$19,$F$52)</f>
        <v>0</v>
      </c>
      <c r="J67" s="107"/>
      <c r="K67" s="5"/>
      <c r="L67" s="5"/>
      <c r="M67" s="12"/>
      <c r="N67" s="5"/>
      <c r="O67" s="5"/>
      <c r="P67" s="5"/>
      <c r="Q67" s="5"/>
      <c r="R67" s="5"/>
      <c r="S67" s="5"/>
      <c r="T67" s="5"/>
      <c r="U67" s="5"/>
      <c r="V67" s="5"/>
      <c r="W67" s="5"/>
      <c r="X67" s="5"/>
      <c r="Y67" s="5"/>
      <c r="Z67" s="5"/>
      <c r="AA67" s="5"/>
      <c r="AB67" s="5"/>
      <c r="AC67" s="5"/>
      <c r="AD67" s="5"/>
      <c r="AE67" s="5"/>
      <c r="AF67" s="231"/>
      <c r="AG67" s="231"/>
      <c r="AH67" s="231"/>
      <c r="AI67" s="231"/>
      <c r="AJ67" s="231"/>
      <c r="AK67" s="231"/>
      <c r="AL67" s="231"/>
      <c r="AM67" s="231"/>
      <c r="AN67" s="231"/>
      <c r="AO67" s="231"/>
      <c r="AP67" s="231"/>
      <c r="AQ67" s="231"/>
      <c r="AR67" s="231"/>
      <c r="AS67" s="407"/>
      <c r="AT67" s="115" t="s">
        <v>51</v>
      </c>
      <c r="AU67" s="118">
        <f>COUNTIFS($AV$10:$AV$47,"&lt;&gt;",$F$10:$F$47,$E$65,$E$10:$E$47,$F67)</f>
        <v>0</v>
      </c>
      <c r="AV67" s="53">
        <f t="shared" si="189"/>
        <v>0</v>
      </c>
      <c r="AW67" s="400"/>
      <c r="AX67" s="53">
        <f t="shared" si="189"/>
        <v>0</v>
      </c>
      <c r="AY67" s="53">
        <f t="shared" si="189"/>
        <v>0</v>
      </c>
      <c r="AZ67" s="53">
        <f t="shared" si="189"/>
        <v>0</v>
      </c>
      <c r="BA67" s="118">
        <f t="shared" si="190"/>
        <v>0</v>
      </c>
      <c r="BB67" s="53">
        <f t="shared" si="192"/>
        <v>0</v>
      </c>
      <c r="BC67" s="400"/>
      <c r="BD67" s="53">
        <f t="shared" si="192"/>
        <v>0</v>
      </c>
      <c r="BE67" s="53">
        <f t="shared" si="192"/>
        <v>0</v>
      </c>
      <c r="BF67" s="53">
        <f t="shared" si="192"/>
        <v>0</v>
      </c>
      <c r="BG67" s="118">
        <f t="shared" si="191"/>
        <v>0</v>
      </c>
      <c r="BH67" s="53">
        <f t="shared" si="192"/>
        <v>0</v>
      </c>
      <c r="BI67" s="400"/>
      <c r="BJ67" s="53">
        <f t="shared" si="192"/>
        <v>0</v>
      </c>
      <c r="BK67" s="53">
        <f t="shared" si="192"/>
        <v>0</v>
      </c>
      <c r="BL67" s="53">
        <f t="shared" si="192"/>
        <v>0</v>
      </c>
      <c r="BM67" s="118">
        <f t="shared" si="193"/>
        <v>0</v>
      </c>
      <c r="BN67" s="53">
        <f t="shared" si="192"/>
        <v>0</v>
      </c>
      <c r="BO67" s="400"/>
      <c r="BP67" s="53">
        <f t="shared" si="192"/>
        <v>0</v>
      </c>
      <c r="BQ67" s="53">
        <f t="shared" si="192"/>
        <v>0</v>
      </c>
      <c r="BR67" s="53">
        <f t="shared" si="192"/>
        <v>0</v>
      </c>
      <c r="BS67" s="118">
        <f t="shared" si="194"/>
        <v>0</v>
      </c>
      <c r="BT67" s="53">
        <f t="shared" si="192"/>
        <v>0</v>
      </c>
      <c r="BU67" s="400"/>
      <c r="BV67" s="53">
        <f t="shared" si="192"/>
        <v>0</v>
      </c>
      <c r="BW67" s="53">
        <f t="shared" si="192"/>
        <v>0</v>
      </c>
      <c r="BX67" s="53">
        <f t="shared" si="192"/>
        <v>0</v>
      </c>
      <c r="BY67" s="118">
        <f t="shared" si="195"/>
        <v>0</v>
      </c>
      <c r="BZ67" s="53">
        <f t="shared" si="192"/>
        <v>0</v>
      </c>
      <c r="CA67" s="400"/>
      <c r="CB67" s="53">
        <f t="shared" si="192"/>
        <v>0</v>
      </c>
      <c r="CC67" s="53">
        <f t="shared" si="192"/>
        <v>0</v>
      </c>
      <c r="CD67" s="53">
        <f t="shared" si="192"/>
        <v>0</v>
      </c>
      <c r="CE67" s="118">
        <f t="shared" si="196"/>
        <v>0</v>
      </c>
      <c r="CF67" s="53">
        <f t="shared" si="192"/>
        <v>0</v>
      </c>
      <c r="CG67" s="400"/>
      <c r="CH67" s="53">
        <f t="shared" si="192"/>
        <v>0</v>
      </c>
      <c r="CI67" s="53">
        <f t="shared" si="192"/>
        <v>0</v>
      </c>
      <c r="CJ67" s="53">
        <f t="shared" si="192"/>
        <v>0</v>
      </c>
      <c r="CK67" s="118">
        <f t="shared" si="197"/>
        <v>0</v>
      </c>
      <c r="CL67" s="53">
        <f t="shared" si="192"/>
        <v>0</v>
      </c>
      <c r="CM67" s="400"/>
      <c r="CN67" s="53">
        <f t="shared" si="192"/>
        <v>0</v>
      </c>
      <c r="CO67" s="53">
        <f t="shared" si="192"/>
        <v>0</v>
      </c>
      <c r="CP67" s="53">
        <f t="shared" si="192"/>
        <v>0</v>
      </c>
      <c r="CQ67" s="118">
        <f t="shared" si="198"/>
        <v>0</v>
      </c>
      <c r="CR67" s="53">
        <f t="shared" si="192"/>
        <v>0</v>
      </c>
      <c r="CS67" s="400"/>
      <c r="CT67" s="53">
        <f t="shared" si="192"/>
        <v>0</v>
      </c>
      <c r="CU67" s="53">
        <f t="shared" si="192"/>
        <v>0</v>
      </c>
      <c r="CV67" s="53">
        <f t="shared" si="192"/>
        <v>0</v>
      </c>
      <c r="CW67" s="119">
        <f>SUMIFS(CW$10:CW$47,$F$10:$F$47,$E$65,$E$10:$E$47,$F$52)</f>
        <v>0</v>
      </c>
      <c r="CX67" s="53">
        <f>SUMIFS(CX$10:CX$47,$F$10:$F$47,$E$65,$E$10:$E$47,$F$52)</f>
        <v>0</v>
      </c>
      <c r="CY67" s="53">
        <f>SUMIFS(CY$10:CY$47,$F$10:$F$47,$E$65,$E$10:$E$47,$F$52)</f>
        <v>0</v>
      </c>
      <c r="CZ67" s="54">
        <f>SUMIFS(CZ$10:CZ$47,$F$10:$F$47,$E$65,$E$10:$E$47,$F$52)</f>
        <v>0</v>
      </c>
    </row>
    <row r="68" spans="1:104" ht="19.5" customHeight="1" thickBot="1">
      <c r="A68" s="5"/>
      <c r="B68" s="5"/>
      <c r="C68" s="9"/>
      <c r="D68" s="5"/>
      <c r="E68" s="407"/>
      <c r="F68" s="115" t="s">
        <v>68</v>
      </c>
      <c r="G68" s="162">
        <f>Q55</f>
        <v>40.700000000000003</v>
      </c>
      <c r="H68" s="53">
        <f>SUMIFS($I$10:$I$19,$F$10:$F$19,$E$65,$E$10:$E$19,$F$53)</f>
        <v>0</v>
      </c>
      <c r="I68" s="54">
        <f>SUMIFS($I$10:$I$19,$F$10:$F$19,$E$65,$E$10:$E$19,$F$53)</f>
        <v>0</v>
      </c>
      <c r="J68" s="107"/>
      <c r="K68" s="5"/>
      <c r="L68" s="5"/>
      <c r="M68" s="12"/>
      <c r="N68" s="5"/>
      <c r="O68" s="5"/>
      <c r="P68" s="5"/>
      <c r="Q68" s="5"/>
      <c r="R68" s="5"/>
      <c r="S68" s="5"/>
      <c r="T68" s="5"/>
      <c r="U68" s="5"/>
      <c r="V68" s="5"/>
      <c r="W68" s="5"/>
      <c r="X68" s="5"/>
      <c r="Y68" s="5"/>
      <c r="Z68" s="5"/>
      <c r="AA68" s="5"/>
      <c r="AB68" s="5"/>
      <c r="AC68" s="5"/>
      <c r="AD68" s="5"/>
      <c r="AE68" s="5"/>
      <c r="AF68" s="231"/>
      <c r="AG68" s="231"/>
      <c r="AH68" s="231"/>
      <c r="AI68" s="231"/>
      <c r="AJ68" s="231"/>
      <c r="AK68" s="231"/>
      <c r="AL68" s="231"/>
      <c r="AM68" s="231"/>
      <c r="AN68" s="231"/>
      <c r="AO68" s="231"/>
      <c r="AP68" s="231"/>
      <c r="AQ68" s="231"/>
      <c r="AR68" s="231"/>
      <c r="AS68" s="407"/>
      <c r="AT68" s="115" t="s">
        <v>68</v>
      </c>
      <c r="AU68" s="313">
        <f>COUNTIFS($AV$10:$AV$47,"&lt;&gt;",$F$10:$F$47,$E$65,$E$10:$E$47,$F68)</f>
        <v>0</v>
      </c>
      <c r="AV68" s="314">
        <f t="shared" si="189"/>
        <v>0</v>
      </c>
      <c r="AW68" s="400"/>
      <c r="AX68" s="314">
        <f t="shared" si="189"/>
        <v>0</v>
      </c>
      <c r="AY68" s="314">
        <f t="shared" si="189"/>
        <v>0</v>
      </c>
      <c r="AZ68" s="316">
        <f t="shared" si="189"/>
        <v>0</v>
      </c>
      <c r="BA68" s="313">
        <f t="shared" si="190"/>
        <v>0</v>
      </c>
      <c r="BB68" s="314">
        <f t="shared" si="192"/>
        <v>0</v>
      </c>
      <c r="BC68" s="400"/>
      <c r="BD68" s="314">
        <f t="shared" si="192"/>
        <v>0</v>
      </c>
      <c r="BE68" s="314">
        <f t="shared" si="192"/>
        <v>0</v>
      </c>
      <c r="BF68" s="316">
        <f t="shared" si="192"/>
        <v>0</v>
      </c>
      <c r="BG68" s="313">
        <f t="shared" si="191"/>
        <v>0</v>
      </c>
      <c r="BH68" s="314">
        <f t="shared" si="192"/>
        <v>0</v>
      </c>
      <c r="BI68" s="400"/>
      <c r="BJ68" s="314">
        <f t="shared" si="192"/>
        <v>0</v>
      </c>
      <c r="BK68" s="314">
        <f t="shared" si="192"/>
        <v>0</v>
      </c>
      <c r="BL68" s="316">
        <f t="shared" si="192"/>
        <v>0</v>
      </c>
      <c r="BM68" s="313">
        <f t="shared" si="193"/>
        <v>0</v>
      </c>
      <c r="BN68" s="314">
        <f t="shared" si="192"/>
        <v>0</v>
      </c>
      <c r="BO68" s="400"/>
      <c r="BP68" s="314">
        <f t="shared" si="192"/>
        <v>0</v>
      </c>
      <c r="BQ68" s="314">
        <f t="shared" si="192"/>
        <v>0</v>
      </c>
      <c r="BR68" s="316">
        <f t="shared" si="192"/>
        <v>0</v>
      </c>
      <c r="BS68" s="313">
        <f t="shared" si="194"/>
        <v>0</v>
      </c>
      <c r="BT68" s="314">
        <f t="shared" si="192"/>
        <v>0</v>
      </c>
      <c r="BU68" s="400"/>
      <c r="BV68" s="314">
        <f t="shared" si="192"/>
        <v>0</v>
      </c>
      <c r="BW68" s="314">
        <f t="shared" si="192"/>
        <v>0</v>
      </c>
      <c r="BX68" s="316">
        <f t="shared" si="192"/>
        <v>0</v>
      </c>
      <c r="BY68" s="313">
        <f t="shared" si="195"/>
        <v>0</v>
      </c>
      <c r="BZ68" s="314">
        <f t="shared" si="192"/>
        <v>0</v>
      </c>
      <c r="CA68" s="400"/>
      <c r="CB68" s="314">
        <f t="shared" si="192"/>
        <v>0</v>
      </c>
      <c r="CC68" s="314">
        <f t="shared" si="192"/>
        <v>0</v>
      </c>
      <c r="CD68" s="316">
        <f t="shared" si="192"/>
        <v>0</v>
      </c>
      <c r="CE68" s="313">
        <f t="shared" si="196"/>
        <v>0</v>
      </c>
      <c r="CF68" s="314">
        <f t="shared" si="192"/>
        <v>0</v>
      </c>
      <c r="CG68" s="400"/>
      <c r="CH68" s="314">
        <f t="shared" si="192"/>
        <v>0</v>
      </c>
      <c r="CI68" s="314">
        <f t="shared" si="192"/>
        <v>0</v>
      </c>
      <c r="CJ68" s="316">
        <f t="shared" si="192"/>
        <v>0</v>
      </c>
      <c r="CK68" s="313">
        <f t="shared" si="197"/>
        <v>0</v>
      </c>
      <c r="CL68" s="314">
        <f t="shared" si="192"/>
        <v>0</v>
      </c>
      <c r="CM68" s="400"/>
      <c r="CN68" s="314">
        <f t="shared" si="192"/>
        <v>0</v>
      </c>
      <c r="CO68" s="314">
        <f t="shared" si="192"/>
        <v>0</v>
      </c>
      <c r="CP68" s="316">
        <f t="shared" si="192"/>
        <v>0</v>
      </c>
      <c r="CQ68" s="313">
        <f t="shared" si="198"/>
        <v>0</v>
      </c>
      <c r="CR68" s="314">
        <f t="shared" si="192"/>
        <v>0</v>
      </c>
      <c r="CS68" s="400"/>
      <c r="CT68" s="314">
        <f t="shared" si="192"/>
        <v>0</v>
      </c>
      <c r="CU68" s="314">
        <f t="shared" si="192"/>
        <v>0</v>
      </c>
      <c r="CV68" s="316">
        <f t="shared" si="192"/>
        <v>0</v>
      </c>
      <c r="CW68" s="327">
        <f>SUMIFS(CW$10:CW$47,$F$10:$F$47,$E$65,$E$10:$E$47,$F$53)</f>
        <v>0</v>
      </c>
      <c r="CX68" s="314">
        <f>SUMIFS(CX$10:CX$47,$F$10:$F$47,$E$65,$E$10:$E$47,$F$53)</f>
        <v>0</v>
      </c>
      <c r="CY68" s="314">
        <f>SUMIFS(CY$10:CY$47,$F$10:$F$47,$E$65,$E$10:$E$47,$F$53)</f>
        <v>0</v>
      </c>
      <c r="CZ68" s="316">
        <f>SUMIFS(CZ$10:CZ$47,$F$10:$F$47,$E$65,$E$10:$E$47,$F$53)</f>
        <v>0</v>
      </c>
    </row>
    <row r="69" spans="1:104" ht="19.5" customHeight="1" thickTop="1" thickBot="1">
      <c r="A69" s="5"/>
      <c r="B69" s="5"/>
      <c r="C69" s="9"/>
      <c r="D69" s="5"/>
      <c r="E69" s="415"/>
      <c r="F69" s="135" t="s">
        <v>69</v>
      </c>
      <c r="G69" s="165"/>
      <c r="H69" s="136">
        <f>SUM(H65:H68)</f>
        <v>0</v>
      </c>
      <c r="I69" s="137">
        <f>SUM(I65:I68)</f>
        <v>0</v>
      </c>
      <c r="J69" s="127"/>
      <c r="K69" s="5"/>
      <c r="L69" s="5"/>
      <c r="M69" s="12"/>
      <c r="N69" s="5"/>
      <c r="O69" s="5"/>
      <c r="P69" s="5"/>
      <c r="Q69" s="5"/>
      <c r="R69" s="5"/>
      <c r="S69" s="5"/>
      <c r="T69" s="5"/>
      <c r="U69" s="5"/>
      <c r="V69" s="5"/>
      <c r="W69" s="5"/>
      <c r="X69" s="5"/>
      <c r="Y69" s="5"/>
      <c r="Z69" s="5"/>
      <c r="AA69" s="5"/>
      <c r="AB69" s="5"/>
      <c r="AC69" s="5"/>
      <c r="AD69" s="5"/>
      <c r="AE69" s="5"/>
      <c r="AF69" s="231"/>
      <c r="AG69" s="231"/>
      <c r="AH69" s="231"/>
      <c r="AI69" s="231"/>
      <c r="AJ69" s="231"/>
      <c r="AK69" s="231"/>
      <c r="AL69" s="231"/>
      <c r="AM69" s="231"/>
      <c r="AN69" s="231"/>
      <c r="AO69" s="231"/>
      <c r="AP69" s="231"/>
      <c r="AQ69" s="231"/>
      <c r="AR69" s="231"/>
      <c r="AS69" s="415"/>
      <c r="AT69" s="135" t="s">
        <v>69</v>
      </c>
      <c r="AU69" s="317">
        <f>SUM(AU65:AU68)</f>
        <v>0</v>
      </c>
      <c r="AV69" s="318">
        <f>SUM(AV65:AV68)</f>
        <v>0</v>
      </c>
      <c r="AW69" s="401"/>
      <c r="AX69" s="318">
        <f>SUM(AX65:AX68)</f>
        <v>0</v>
      </c>
      <c r="AY69" s="318">
        <f>SUM(AY65:AY68)</f>
        <v>0</v>
      </c>
      <c r="AZ69" s="318">
        <f>SUM(AZ65:AZ68)</f>
        <v>0</v>
      </c>
      <c r="BA69" s="317">
        <f t="shared" ref="BA69:BB69" si="199">SUM(BA65:BA68)</f>
        <v>0</v>
      </c>
      <c r="BB69" s="318">
        <f t="shared" si="199"/>
        <v>0</v>
      </c>
      <c r="BC69" s="401"/>
      <c r="BD69" s="318">
        <f t="shared" ref="BD69:BH69" si="200">SUM(BD65:BD68)</f>
        <v>0</v>
      </c>
      <c r="BE69" s="318">
        <f t="shared" si="200"/>
        <v>0</v>
      </c>
      <c r="BF69" s="318">
        <f t="shared" si="200"/>
        <v>0</v>
      </c>
      <c r="BG69" s="317">
        <f t="shared" si="200"/>
        <v>0</v>
      </c>
      <c r="BH69" s="318">
        <f t="shared" si="200"/>
        <v>0</v>
      </c>
      <c r="BI69" s="401"/>
      <c r="BJ69" s="318">
        <f t="shared" ref="BJ69:BN69" si="201">SUM(BJ65:BJ68)</f>
        <v>0</v>
      </c>
      <c r="BK69" s="318">
        <f t="shared" si="201"/>
        <v>0</v>
      </c>
      <c r="BL69" s="318">
        <f t="shared" si="201"/>
        <v>0</v>
      </c>
      <c r="BM69" s="317">
        <f t="shared" si="201"/>
        <v>0</v>
      </c>
      <c r="BN69" s="318">
        <f t="shared" si="201"/>
        <v>0</v>
      </c>
      <c r="BO69" s="401"/>
      <c r="BP69" s="318">
        <f t="shared" ref="BP69:BT69" si="202">SUM(BP65:BP68)</f>
        <v>0</v>
      </c>
      <c r="BQ69" s="318">
        <f t="shared" si="202"/>
        <v>0</v>
      </c>
      <c r="BR69" s="318">
        <f t="shared" si="202"/>
        <v>0</v>
      </c>
      <c r="BS69" s="317">
        <f t="shared" si="202"/>
        <v>0</v>
      </c>
      <c r="BT69" s="318">
        <f t="shared" si="202"/>
        <v>0</v>
      </c>
      <c r="BU69" s="401"/>
      <c r="BV69" s="318">
        <f t="shared" ref="BV69:BZ69" si="203">SUM(BV65:BV68)</f>
        <v>0</v>
      </c>
      <c r="BW69" s="318">
        <f t="shared" si="203"/>
        <v>0</v>
      </c>
      <c r="BX69" s="318">
        <f t="shared" si="203"/>
        <v>0</v>
      </c>
      <c r="BY69" s="317">
        <f t="shared" si="203"/>
        <v>0</v>
      </c>
      <c r="BZ69" s="318">
        <f t="shared" si="203"/>
        <v>0</v>
      </c>
      <c r="CA69" s="401"/>
      <c r="CB69" s="318">
        <f t="shared" ref="CB69:CF69" si="204">SUM(CB65:CB68)</f>
        <v>0</v>
      </c>
      <c r="CC69" s="318">
        <f t="shared" si="204"/>
        <v>0</v>
      </c>
      <c r="CD69" s="318">
        <f t="shared" si="204"/>
        <v>0</v>
      </c>
      <c r="CE69" s="317">
        <f t="shared" si="204"/>
        <v>0</v>
      </c>
      <c r="CF69" s="318">
        <f t="shared" si="204"/>
        <v>0</v>
      </c>
      <c r="CG69" s="401"/>
      <c r="CH69" s="318">
        <f t="shared" ref="CH69:CL69" si="205">SUM(CH65:CH68)</f>
        <v>0</v>
      </c>
      <c r="CI69" s="318">
        <f t="shared" si="205"/>
        <v>0</v>
      </c>
      <c r="CJ69" s="318">
        <f t="shared" si="205"/>
        <v>0</v>
      </c>
      <c r="CK69" s="317">
        <f t="shared" si="205"/>
        <v>0</v>
      </c>
      <c r="CL69" s="318">
        <f t="shared" si="205"/>
        <v>0</v>
      </c>
      <c r="CM69" s="401"/>
      <c r="CN69" s="318">
        <f t="shared" ref="CN69:CR69" si="206">SUM(CN65:CN68)</f>
        <v>0</v>
      </c>
      <c r="CO69" s="318">
        <f t="shared" si="206"/>
        <v>0</v>
      </c>
      <c r="CP69" s="318">
        <f t="shared" si="206"/>
        <v>0</v>
      </c>
      <c r="CQ69" s="317">
        <f t="shared" si="206"/>
        <v>0</v>
      </c>
      <c r="CR69" s="318">
        <f t="shared" si="206"/>
        <v>0</v>
      </c>
      <c r="CS69" s="401"/>
      <c r="CT69" s="318">
        <f t="shared" ref="CT69:CV69" si="207">SUM(CT65:CT68)</f>
        <v>0</v>
      </c>
      <c r="CU69" s="318">
        <f t="shared" si="207"/>
        <v>0</v>
      </c>
      <c r="CV69" s="318">
        <f t="shared" si="207"/>
        <v>0</v>
      </c>
      <c r="CW69" s="324">
        <f>SUM(CW65:CW68)</f>
        <v>0</v>
      </c>
      <c r="CX69" s="325">
        <f>SUM(CX65:CX68)</f>
        <v>0</v>
      </c>
      <c r="CY69" s="325">
        <f>SUM(CY65:CY68)</f>
        <v>0</v>
      </c>
      <c r="CZ69" s="326">
        <f>SUM(CZ65:CZ68)</f>
        <v>0</v>
      </c>
    </row>
    <row r="70" spans="1:104" ht="19.5" customHeight="1" thickTop="1" thickBot="1">
      <c r="A70" s="5"/>
      <c r="B70" s="5"/>
      <c r="C70" s="9"/>
      <c r="D70" s="5"/>
      <c r="E70" s="138"/>
      <c r="F70" s="139" t="s">
        <v>71</v>
      </c>
      <c r="G70" s="166"/>
      <c r="H70" s="140">
        <f>SUM(H54+H59+H64+H69)</f>
        <v>0</v>
      </c>
      <c r="I70" s="141">
        <f>SUM(I54+I59+I64+I69)</f>
        <v>0</v>
      </c>
      <c r="J70" s="127"/>
      <c r="K70" s="5"/>
      <c r="L70" s="5"/>
      <c r="M70" s="12"/>
      <c r="N70" s="5"/>
      <c r="O70" s="5"/>
      <c r="P70" s="5"/>
      <c r="Q70" s="5"/>
      <c r="R70" s="5"/>
      <c r="S70" s="5"/>
      <c r="T70" s="5"/>
      <c r="U70" s="5"/>
      <c r="V70" s="5"/>
      <c r="W70" s="5"/>
      <c r="X70" s="5"/>
      <c r="Y70" s="5"/>
      <c r="Z70" s="5"/>
      <c r="AA70" s="5"/>
      <c r="AB70" s="5"/>
      <c r="AC70" s="5"/>
      <c r="AD70" s="5"/>
      <c r="AE70" s="5"/>
      <c r="AF70" s="232"/>
      <c r="AG70" s="232"/>
      <c r="AH70" s="232"/>
      <c r="AI70" s="232"/>
      <c r="AJ70" s="232"/>
      <c r="AK70" s="232"/>
      <c r="AL70" s="232"/>
      <c r="AM70" s="232"/>
      <c r="AN70" s="232"/>
      <c r="AO70" s="232"/>
      <c r="AP70" s="232"/>
      <c r="AQ70" s="232"/>
      <c r="AR70" s="232"/>
      <c r="AS70" s="138"/>
      <c r="AT70" s="139" t="s">
        <v>71</v>
      </c>
      <c r="AU70" s="308">
        <f>AU54+AU59+AU64+AU69</f>
        <v>0</v>
      </c>
      <c r="AV70" s="309">
        <f>SUM(AV54+AV59+AV64+AV69)</f>
        <v>0</v>
      </c>
      <c r="AW70" s="310"/>
      <c r="AX70" s="309">
        <f>SUM(AX54+AX59+AX64+AX69)</f>
        <v>0</v>
      </c>
      <c r="AY70" s="309">
        <f>SUM(AY54+AY59+AY64+AY69)</f>
        <v>0</v>
      </c>
      <c r="AZ70" s="311">
        <f>SUM(AZ54+AZ59+AZ64+AZ69)</f>
        <v>0</v>
      </c>
      <c r="BA70" s="308">
        <f t="shared" ref="BA70" si="208">BA54+BA59+BA64+BA69</f>
        <v>0</v>
      </c>
      <c r="BB70" s="309">
        <f t="shared" ref="BB70" si="209">SUM(BB54+BB59+BB64+BB69)</f>
        <v>0</v>
      </c>
      <c r="BC70" s="310"/>
      <c r="BD70" s="309">
        <f t="shared" ref="BD70:BF70" si="210">SUM(BD54+BD59+BD64+BD69)</f>
        <v>0</v>
      </c>
      <c r="BE70" s="309">
        <f t="shared" si="210"/>
        <v>0</v>
      </c>
      <c r="BF70" s="311">
        <f t="shared" si="210"/>
        <v>0</v>
      </c>
      <c r="BG70" s="308">
        <f t="shared" ref="BG70" si="211">BG54+BG59+BG64+BG69</f>
        <v>0</v>
      </c>
      <c r="BH70" s="309">
        <f t="shared" ref="BH70" si="212">SUM(BH54+BH59+BH64+BH69)</f>
        <v>0</v>
      </c>
      <c r="BI70" s="310"/>
      <c r="BJ70" s="309">
        <f t="shared" ref="BJ70:BL70" si="213">SUM(BJ54+BJ59+BJ64+BJ69)</f>
        <v>0</v>
      </c>
      <c r="BK70" s="309">
        <f t="shared" si="213"/>
        <v>0</v>
      </c>
      <c r="BL70" s="311">
        <f t="shared" si="213"/>
        <v>0</v>
      </c>
      <c r="BM70" s="308">
        <f t="shared" ref="BM70" si="214">BM54+BM59+BM64+BM69</f>
        <v>0</v>
      </c>
      <c r="BN70" s="309">
        <f t="shared" ref="BN70" si="215">SUM(BN54+BN59+BN64+BN69)</f>
        <v>0</v>
      </c>
      <c r="BO70" s="310"/>
      <c r="BP70" s="309">
        <f t="shared" ref="BP70:BR70" si="216">SUM(BP54+BP59+BP64+BP69)</f>
        <v>0</v>
      </c>
      <c r="BQ70" s="309">
        <f t="shared" si="216"/>
        <v>0</v>
      </c>
      <c r="BR70" s="311">
        <f t="shared" si="216"/>
        <v>0</v>
      </c>
      <c r="BS70" s="308">
        <f t="shared" ref="BS70" si="217">BS54+BS59+BS64+BS69</f>
        <v>0</v>
      </c>
      <c r="BT70" s="309">
        <f t="shared" ref="BT70" si="218">SUM(BT54+BT59+BT64+BT69)</f>
        <v>0</v>
      </c>
      <c r="BU70" s="310"/>
      <c r="BV70" s="309">
        <f t="shared" ref="BV70:BX70" si="219">SUM(BV54+BV59+BV64+BV69)</f>
        <v>0</v>
      </c>
      <c r="BW70" s="309">
        <f t="shared" si="219"/>
        <v>0</v>
      </c>
      <c r="BX70" s="311">
        <f t="shared" si="219"/>
        <v>0</v>
      </c>
      <c r="BY70" s="308">
        <f t="shared" ref="BY70" si="220">BY54+BY59+BY64+BY69</f>
        <v>0</v>
      </c>
      <c r="BZ70" s="309">
        <f t="shared" ref="BZ70" si="221">SUM(BZ54+BZ59+BZ64+BZ69)</f>
        <v>0</v>
      </c>
      <c r="CA70" s="310"/>
      <c r="CB70" s="309">
        <f t="shared" ref="CB70:CD70" si="222">SUM(CB54+CB59+CB64+CB69)</f>
        <v>0</v>
      </c>
      <c r="CC70" s="309">
        <f t="shared" si="222"/>
        <v>0</v>
      </c>
      <c r="CD70" s="311">
        <f t="shared" si="222"/>
        <v>0</v>
      </c>
      <c r="CE70" s="308">
        <f t="shared" ref="CE70" si="223">CE54+CE59+CE64+CE69</f>
        <v>0</v>
      </c>
      <c r="CF70" s="309">
        <f t="shared" ref="CF70" si="224">SUM(CF54+CF59+CF64+CF69)</f>
        <v>0</v>
      </c>
      <c r="CG70" s="310"/>
      <c r="CH70" s="309">
        <f t="shared" ref="CH70:CJ70" si="225">SUM(CH54+CH59+CH64+CH69)</f>
        <v>0</v>
      </c>
      <c r="CI70" s="309">
        <f t="shared" si="225"/>
        <v>0</v>
      </c>
      <c r="CJ70" s="311">
        <f t="shared" si="225"/>
        <v>0</v>
      </c>
      <c r="CK70" s="308">
        <f t="shared" ref="CK70" si="226">CK54+CK59+CK64+CK69</f>
        <v>0</v>
      </c>
      <c r="CL70" s="309">
        <f t="shared" ref="CL70" si="227">SUM(CL54+CL59+CL64+CL69)</f>
        <v>0</v>
      </c>
      <c r="CM70" s="310"/>
      <c r="CN70" s="309">
        <f t="shared" ref="CN70:CP70" si="228">SUM(CN54+CN59+CN64+CN69)</f>
        <v>0</v>
      </c>
      <c r="CO70" s="309">
        <f t="shared" si="228"/>
        <v>0</v>
      </c>
      <c r="CP70" s="311">
        <f t="shared" si="228"/>
        <v>0</v>
      </c>
      <c r="CQ70" s="308">
        <f t="shared" ref="CQ70" si="229">CQ54+CQ59+CQ64+CQ69</f>
        <v>0</v>
      </c>
      <c r="CR70" s="309">
        <f t="shared" ref="CR70" si="230">SUM(CR54+CR59+CR64+CR69)</f>
        <v>0</v>
      </c>
      <c r="CS70" s="310"/>
      <c r="CT70" s="309">
        <f t="shared" ref="CT70:CV70" si="231">SUM(CT54+CT59+CT64+CT69)</f>
        <v>0</v>
      </c>
      <c r="CU70" s="309">
        <f t="shared" si="231"/>
        <v>0</v>
      </c>
      <c r="CV70" s="311">
        <f t="shared" si="231"/>
        <v>0</v>
      </c>
      <c r="CW70" s="320">
        <f t="shared" ref="CW70:CZ70" si="232">SUM(CW54+CW59+CW64+CW69)</f>
        <v>0</v>
      </c>
      <c r="CX70" s="307">
        <f t="shared" si="232"/>
        <v>0</v>
      </c>
      <c r="CY70" s="307">
        <f t="shared" si="232"/>
        <v>0</v>
      </c>
      <c r="CZ70" s="321">
        <f t="shared" si="232"/>
        <v>0</v>
      </c>
    </row>
    <row r="71" spans="1:104" ht="19.5" customHeight="1">
      <c r="A71" s="5"/>
      <c r="B71" s="5"/>
      <c r="C71" s="9"/>
      <c r="D71" s="5"/>
      <c r="E71" s="5"/>
      <c r="F71" s="5"/>
      <c r="G71" s="167"/>
      <c r="H71" s="5"/>
      <c r="I71" s="5"/>
      <c r="J71" s="11"/>
      <c r="K71" s="5"/>
      <c r="L71" s="5"/>
      <c r="M71" s="12"/>
      <c r="N71" s="5"/>
      <c r="O71" s="5"/>
      <c r="P71" s="5"/>
      <c r="Q71" s="5"/>
      <c r="R71" s="5"/>
      <c r="S71" s="5"/>
      <c r="T71" s="5"/>
      <c r="U71" s="5"/>
      <c r="V71" s="5"/>
      <c r="W71" s="5"/>
      <c r="X71" s="5"/>
      <c r="Y71" s="5"/>
      <c r="Z71" s="5"/>
      <c r="AA71" s="5"/>
      <c r="AB71" s="5"/>
      <c r="AC71" s="5"/>
      <c r="AD71" s="5"/>
      <c r="AE71" s="5"/>
      <c r="AF71" s="232"/>
      <c r="AG71" s="232"/>
      <c r="AH71" s="232"/>
      <c r="AI71" s="232"/>
      <c r="AJ71" s="232"/>
      <c r="AK71" s="232"/>
      <c r="AL71" s="232"/>
      <c r="AM71" s="232"/>
      <c r="AN71" s="232"/>
      <c r="AO71" s="232"/>
      <c r="AP71" s="232"/>
      <c r="AQ71" s="232"/>
      <c r="AR71" s="232"/>
      <c r="AS71" s="232"/>
      <c r="AT71" s="232"/>
      <c r="AU71" s="144"/>
      <c r="AV71" s="5"/>
      <c r="AW71" s="5"/>
      <c r="AX71" s="5"/>
      <c r="AY71" s="5"/>
      <c r="AZ71" s="5"/>
      <c r="BA71" s="145"/>
      <c r="BB71" s="145"/>
      <c r="BC71" s="145"/>
      <c r="BD71" s="146"/>
      <c r="BE71" s="146"/>
      <c r="BF71" s="147"/>
      <c r="BG71" s="147"/>
      <c r="BH71" s="5"/>
      <c r="BI71" s="5"/>
      <c r="BJ71" s="5"/>
      <c r="BK71" s="5"/>
      <c r="BL71" s="5"/>
      <c r="BM71" s="5"/>
      <c r="BN71" s="5"/>
      <c r="BO71" s="5"/>
      <c r="BP71" s="5"/>
      <c r="BQ71" s="5"/>
      <c r="BR71" s="5"/>
      <c r="BS71" s="5"/>
      <c r="BT71" s="5"/>
      <c r="BU71" s="5"/>
      <c r="BV71" s="5"/>
      <c r="BW71" s="5"/>
      <c r="BX71" s="5"/>
      <c r="BY71" s="5"/>
      <c r="BZ71" s="5"/>
      <c r="CA71" s="5"/>
      <c r="CB71" s="5"/>
      <c r="CC71" s="5"/>
    </row>
    <row r="72" spans="1:104" ht="19.5" customHeight="1">
      <c r="A72" s="5"/>
      <c r="B72" s="5"/>
      <c r="C72" s="9"/>
      <c r="D72" s="5"/>
      <c r="E72" s="5"/>
      <c r="F72" s="5"/>
      <c r="G72" s="5"/>
      <c r="H72" s="5"/>
      <c r="I72" s="5"/>
      <c r="J72" s="11"/>
      <c r="K72" s="5"/>
      <c r="L72" s="5"/>
      <c r="M72" s="12"/>
      <c r="N72" s="5"/>
      <c r="O72" s="5"/>
      <c r="P72" s="5"/>
      <c r="Q72" s="5"/>
      <c r="R72" s="5"/>
      <c r="S72" s="5"/>
      <c r="T72" s="5"/>
      <c r="U72" s="5"/>
      <c r="V72" s="5"/>
      <c r="W72" s="5"/>
      <c r="X72" s="5"/>
      <c r="Y72" s="5"/>
      <c r="Z72" s="5"/>
      <c r="AA72" s="5"/>
      <c r="AB72" s="5"/>
      <c r="AC72" s="5"/>
      <c r="AD72" s="5"/>
      <c r="AE72" s="5"/>
      <c r="AF72" s="231"/>
      <c r="AG72" s="231"/>
      <c r="AH72" s="231"/>
      <c r="AI72" s="231"/>
      <c r="AJ72" s="231"/>
      <c r="AK72" s="231"/>
      <c r="AL72" s="231"/>
      <c r="AM72" s="231"/>
      <c r="AN72" s="231"/>
      <c r="AO72" s="231"/>
      <c r="AP72" s="231"/>
      <c r="AQ72" s="231"/>
      <c r="AR72" s="231"/>
      <c r="AS72" s="231"/>
      <c r="AT72" s="231"/>
      <c r="AU72" s="144"/>
      <c r="AV72" s="5"/>
      <c r="AW72" s="5"/>
      <c r="AX72" s="5"/>
      <c r="AY72" s="5"/>
      <c r="AZ72" s="5"/>
      <c r="BA72" s="148"/>
      <c r="BB72" s="145"/>
      <c r="BC72" s="145"/>
      <c r="BD72" s="149"/>
      <c r="BE72" s="149"/>
      <c r="BF72" s="5"/>
      <c r="BG72" s="5"/>
      <c r="BH72" s="5"/>
      <c r="BI72" s="5"/>
      <c r="BJ72" s="5"/>
      <c r="BK72" s="5"/>
      <c r="BL72" s="5"/>
      <c r="BM72" s="5"/>
      <c r="BN72" s="5"/>
      <c r="BO72" s="5"/>
      <c r="BP72" s="5"/>
      <c r="BQ72" s="5"/>
      <c r="BR72" s="5"/>
      <c r="BS72" s="5"/>
      <c r="BT72" s="5"/>
      <c r="BU72" s="5"/>
      <c r="BV72" s="5"/>
      <c r="BW72" s="5"/>
      <c r="BX72" s="5"/>
      <c r="BY72" s="5"/>
      <c r="BZ72" s="5"/>
      <c r="CA72" s="5"/>
      <c r="CB72" s="5"/>
      <c r="CC72" s="5"/>
    </row>
    <row r="73" spans="1:104" ht="19.5" customHeight="1">
      <c r="A73" s="5"/>
      <c r="B73" s="5"/>
      <c r="C73" s="9"/>
      <c r="D73" s="5"/>
      <c r="E73" s="5"/>
      <c r="F73" s="5"/>
      <c r="G73" s="5"/>
      <c r="H73" s="5"/>
      <c r="I73" s="5"/>
      <c r="J73" s="11"/>
      <c r="K73" s="5"/>
      <c r="L73" s="5"/>
      <c r="M73" s="12"/>
      <c r="N73" s="5"/>
      <c r="O73" s="5"/>
      <c r="P73" s="5"/>
      <c r="Q73" s="5"/>
      <c r="R73" s="5"/>
      <c r="S73" s="5"/>
      <c r="T73" s="5"/>
      <c r="U73" s="5"/>
      <c r="V73" s="5"/>
      <c r="W73" s="5"/>
      <c r="X73" s="5"/>
      <c r="Y73" s="5"/>
      <c r="Z73" s="5"/>
      <c r="AA73" s="5"/>
      <c r="AB73" s="5"/>
      <c r="AC73" s="5"/>
      <c r="AD73" s="5"/>
      <c r="AE73" s="5"/>
      <c r="AF73" s="231"/>
      <c r="AG73" s="231"/>
      <c r="AH73" s="231"/>
      <c r="AI73" s="231"/>
      <c r="AJ73" s="231"/>
      <c r="AK73" s="231"/>
      <c r="AL73" s="231"/>
      <c r="AM73" s="231"/>
      <c r="AN73" s="231"/>
      <c r="AO73" s="231"/>
      <c r="AP73" s="231"/>
      <c r="AQ73" s="231"/>
      <c r="AR73" s="231"/>
      <c r="AS73" s="231"/>
      <c r="AT73" s="231"/>
      <c r="AU73" s="5"/>
      <c r="AV73" s="5"/>
      <c r="AW73" s="5"/>
      <c r="AX73" s="5"/>
      <c r="AY73" s="5"/>
      <c r="AZ73" s="5"/>
      <c r="BA73" s="148"/>
      <c r="BB73" s="148"/>
      <c r="BC73" s="148"/>
      <c r="BD73" s="150"/>
      <c r="BE73" s="150"/>
      <c r="BF73" s="151"/>
      <c r="BG73" s="151"/>
      <c r="BH73" s="5"/>
      <c r="BI73" s="5"/>
      <c r="BJ73" s="5"/>
      <c r="BK73" s="5"/>
      <c r="BL73" s="5"/>
      <c r="BM73" s="5"/>
      <c r="BN73" s="5"/>
      <c r="BO73" s="5"/>
      <c r="BP73" s="5"/>
      <c r="BQ73" s="5"/>
      <c r="BR73" s="5"/>
      <c r="BS73" s="5"/>
      <c r="BT73" s="5"/>
      <c r="BU73" s="5"/>
      <c r="BV73" s="5"/>
      <c r="BW73" s="5"/>
      <c r="BX73" s="5"/>
      <c r="BY73" s="5"/>
      <c r="BZ73" s="5"/>
      <c r="CA73" s="5"/>
      <c r="CB73" s="5"/>
      <c r="CC73" s="5"/>
    </row>
    <row r="74" spans="1:104" ht="19.5" customHeight="1">
      <c r="A74" s="5"/>
      <c r="B74" s="5"/>
      <c r="C74" s="131"/>
      <c r="D74" s="5"/>
      <c r="E74" s="5"/>
      <c r="F74" s="5"/>
      <c r="G74" s="5"/>
      <c r="H74" s="5"/>
      <c r="I74" s="5"/>
      <c r="J74" s="11"/>
      <c r="K74" s="5"/>
      <c r="L74" s="5"/>
      <c r="M74" s="12"/>
      <c r="N74" s="5"/>
      <c r="O74" s="5"/>
      <c r="P74" s="5"/>
      <c r="Q74" s="5"/>
      <c r="R74" s="5"/>
      <c r="S74" s="5"/>
      <c r="T74" s="5"/>
      <c r="U74" s="5"/>
      <c r="V74" s="5"/>
      <c r="W74" s="5"/>
      <c r="X74" s="5"/>
      <c r="Y74" s="5"/>
      <c r="Z74" s="5"/>
      <c r="AA74" s="5"/>
      <c r="AB74" s="5"/>
      <c r="AC74" s="5"/>
      <c r="AD74" s="5"/>
      <c r="AE74" s="5"/>
      <c r="AF74" s="231"/>
      <c r="AG74" s="231"/>
      <c r="AH74" s="231"/>
      <c r="AI74" s="231"/>
      <c r="AJ74" s="231"/>
      <c r="AK74" s="231"/>
      <c r="AL74" s="231"/>
      <c r="AM74" s="231"/>
      <c r="AN74" s="231"/>
      <c r="AO74" s="231"/>
      <c r="AP74" s="231"/>
      <c r="AQ74" s="231"/>
      <c r="AR74" s="231"/>
      <c r="AS74" s="231"/>
      <c r="AT74" s="231"/>
      <c r="AU74" s="5"/>
      <c r="AV74" s="5"/>
      <c r="AW74" s="5"/>
      <c r="AX74" s="5"/>
      <c r="AY74" s="5"/>
      <c r="AZ74" s="5"/>
      <c r="BA74" s="148"/>
      <c r="BB74" s="148"/>
      <c r="BC74" s="148"/>
      <c r="BD74" s="150"/>
      <c r="BE74" s="150"/>
      <c r="BF74" s="151"/>
      <c r="BG74" s="151"/>
      <c r="BH74" s="5"/>
      <c r="BI74" s="5"/>
      <c r="BJ74" s="5"/>
      <c r="BK74" s="5"/>
      <c r="BL74" s="5"/>
      <c r="BM74" s="5"/>
      <c r="BN74" s="5"/>
      <c r="BO74" s="5"/>
      <c r="BP74" s="5"/>
      <c r="BQ74" s="5"/>
      <c r="BR74" s="5"/>
      <c r="BS74" s="5"/>
      <c r="BT74" s="5"/>
      <c r="BU74" s="5"/>
      <c r="BV74" s="5"/>
      <c r="BW74" s="5"/>
      <c r="BX74" s="5"/>
      <c r="BY74" s="5"/>
      <c r="BZ74" s="5"/>
      <c r="CA74" s="5"/>
      <c r="CB74" s="5"/>
      <c r="CC74" s="5"/>
    </row>
    <row r="75" spans="1:104" ht="19.5" customHeight="1">
      <c r="A75" s="5"/>
      <c r="B75" s="5"/>
      <c r="C75" s="5"/>
      <c r="D75" s="5"/>
      <c r="E75" s="5"/>
      <c r="F75" s="5"/>
      <c r="G75" s="5"/>
      <c r="H75" s="5"/>
      <c r="I75" s="5"/>
      <c r="J75" s="11"/>
      <c r="K75" s="5"/>
      <c r="L75" s="5"/>
      <c r="M75" s="12"/>
      <c r="N75" s="5"/>
      <c r="O75" s="5"/>
      <c r="P75" s="5"/>
      <c r="Q75" s="5"/>
      <c r="R75" s="5"/>
      <c r="S75" s="5"/>
      <c r="T75" s="5"/>
      <c r="U75" s="5"/>
      <c r="V75" s="5"/>
      <c r="W75" s="5"/>
      <c r="X75" s="5"/>
      <c r="Y75" s="5"/>
      <c r="Z75" s="5"/>
      <c r="AA75" s="5"/>
      <c r="AB75" s="5"/>
      <c r="AC75" s="5"/>
      <c r="AD75" s="5"/>
      <c r="AE75" s="5"/>
      <c r="AF75" s="231"/>
      <c r="AG75" s="231"/>
      <c r="AH75" s="231"/>
      <c r="AI75" s="231"/>
      <c r="AJ75" s="231"/>
      <c r="AK75" s="231"/>
      <c r="AL75" s="231"/>
      <c r="AM75" s="231"/>
      <c r="AN75" s="231"/>
      <c r="AO75" s="231"/>
      <c r="AP75" s="231"/>
      <c r="AQ75" s="231"/>
      <c r="AR75" s="231"/>
      <c r="AS75" s="231"/>
      <c r="AT75" s="231"/>
      <c r="AU75" s="5"/>
      <c r="AV75" s="5"/>
      <c r="AW75" s="5"/>
      <c r="AX75" s="5"/>
      <c r="AY75" s="5"/>
      <c r="AZ75" s="5"/>
      <c r="BA75" s="148"/>
      <c r="BB75" s="148"/>
      <c r="BC75" s="148"/>
      <c r="BD75" s="150"/>
      <c r="BE75" s="150"/>
      <c r="BF75" s="151"/>
      <c r="BG75" s="151"/>
      <c r="BH75" s="5"/>
      <c r="BI75" s="5"/>
      <c r="BJ75" s="5"/>
      <c r="BK75" s="5"/>
      <c r="BL75" s="5"/>
      <c r="BM75" s="5"/>
      <c r="BN75" s="5"/>
      <c r="BO75" s="5"/>
      <c r="BP75" s="5"/>
      <c r="BQ75" s="5"/>
      <c r="BR75" s="5"/>
      <c r="BS75" s="5"/>
      <c r="BT75" s="5"/>
      <c r="BU75" s="5"/>
      <c r="BV75" s="5"/>
      <c r="BW75" s="5"/>
      <c r="BX75" s="5"/>
      <c r="BY75" s="5"/>
      <c r="BZ75" s="5"/>
      <c r="CA75" s="5"/>
      <c r="CB75" s="5"/>
      <c r="CC75" s="5"/>
    </row>
    <row r="76" spans="1:104" ht="19.5" customHeight="1">
      <c r="A76" s="5"/>
      <c r="B76" s="5"/>
      <c r="C76" s="5"/>
      <c r="D76" s="5"/>
      <c r="E76" s="5"/>
      <c r="F76" s="5"/>
      <c r="G76" s="5"/>
      <c r="H76" s="5"/>
      <c r="I76" s="5"/>
      <c r="J76" s="11"/>
      <c r="K76" s="5"/>
      <c r="L76" s="5"/>
      <c r="M76" s="12"/>
      <c r="N76" s="5"/>
      <c r="O76" s="5"/>
      <c r="P76" s="5"/>
      <c r="Q76" s="5"/>
      <c r="R76" s="5"/>
      <c r="S76" s="5"/>
      <c r="T76" s="5"/>
      <c r="U76" s="5"/>
      <c r="V76" s="5"/>
      <c r="W76" s="5"/>
      <c r="X76" s="5"/>
      <c r="Y76" s="5"/>
      <c r="Z76" s="5"/>
      <c r="AA76" s="5"/>
      <c r="AB76" s="5"/>
      <c r="AC76" s="5"/>
      <c r="AD76" s="5"/>
      <c r="AE76" s="5"/>
      <c r="AF76" s="232"/>
      <c r="AG76" s="232"/>
      <c r="AH76" s="232"/>
      <c r="AI76" s="232"/>
      <c r="AJ76" s="232"/>
      <c r="AK76" s="232"/>
      <c r="AL76" s="232"/>
      <c r="AM76" s="232"/>
      <c r="AN76" s="232"/>
      <c r="AO76" s="232"/>
      <c r="AP76" s="232"/>
      <c r="AQ76" s="232"/>
      <c r="AR76" s="232"/>
      <c r="AS76" s="232"/>
      <c r="AT76" s="232"/>
      <c r="AU76" s="5"/>
      <c r="AV76" s="5"/>
      <c r="AW76" s="5"/>
      <c r="AX76" s="5"/>
      <c r="AY76" s="5"/>
      <c r="AZ76" s="5"/>
      <c r="BA76" s="145"/>
      <c r="BB76" s="148"/>
      <c r="BC76" s="148"/>
      <c r="BD76" s="150"/>
      <c r="BE76" s="150"/>
      <c r="BF76" s="151"/>
      <c r="BG76" s="151"/>
      <c r="BH76" s="5"/>
      <c r="BI76" s="5"/>
      <c r="BJ76" s="5"/>
      <c r="BK76" s="5"/>
      <c r="BL76" s="5"/>
      <c r="BM76" s="5"/>
      <c r="BN76" s="5"/>
      <c r="BO76" s="5"/>
      <c r="BP76" s="5"/>
      <c r="BQ76" s="5"/>
      <c r="BR76" s="5"/>
      <c r="BS76" s="5"/>
      <c r="BT76" s="5"/>
      <c r="BU76" s="5"/>
      <c r="BV76" s="5"/>
      <c r="BW76" s="5"/>
      <c r="BX76" s="5"/>
      <c r="BY76" s="5"/>
      <c r="BZ76" s="5"/>
      <c r="CA76" s="5"/>
      <c r="CB76" s="5"/>
      <c r="CC76" s="5"/>
    </row>
    <row r="77" spans="1:104" ht="19.5" customHeight="1">
      <c r="A77" s="5"/>
      <c r="B77" s="5"/>
      <c r="C77" s="5"/>
      <c r="D77" s="5"/>
      <c r="E77" s="5"/>
      <c r="F77" s="5"/>
      <c r="G77" s="5"/>
      <c r="H77" s="5"/>
      <c r="I77" s="5"/>
      <c r="J77" s="11"/>
      <c r="K77" s="5"/>
      <c r="L77" s="5"/>
      <c r="M77" s="12"/>
      <c r="N77" s="5"/>
      <c r="O77" s="5"/>
      <c r="P77" s="5"/>
      <c r="Q77" s="5"/>
      <c r="R77" s="5"/>
      <c r="S77" s="5"/>
      <c r="T77" s="5"/>
      <c r="U77" s="5"/>
      <c r="V77" s="5"/>
      <c r="W77" s="5"/>
      <c r="X77" s="5"/>
      <c r="Y77" s="5"/>
      <c r="Z77" s="5"/>
      <c r="AA77" s="5"/>
      <c r="AB77" s="5"/>
      <c r="AC77" s="5"/>
      <c r="AD77" s="5"/>
      <c r="AE77" s="5"/>
      <c r="AF77" s="232"/>
      <c r="AG77" s="232"/>
      <c r="AH77" s="232"/>
      <c r="AI77" s="232"/>
      <c r="AJ77" s="232"/>
      <c r="AK77" s="232"/>
      <c r="AL77" s="232"/>
      <c r="AM77" s="232"/>
      <c r="AN77" s="232"/>
      <c r="AO77" s="232"/>
      <c r="AP77" s="232"/>
      <c r="AQ77" s="232"/>
      <c r="AR77" s="232"/>
      <c r="AS77" s="232"/>
      <c r="AT77" s="232"/>
      <c r="AU77" s="5"/>
      <c r="AV77" s="5"/>
      <c r="AW77" s="5"/>
      <c r="AX77" s="5"/>
      <c r="AY77" s="5"/>
      <c r="AZ77" s="5"/>
      <c r="BA77" s="145"/>
      <c r="BB77" s="145"/>
      <c r="BC77" s="145"/>
      <c r="BD77" s="146"/>
      <c r="BE77" s="146"/>
      <c r="BF77" s="147"/>
      <c r="BG77" s="147"/>
      <c r="BH77" s="5"/>
      <c r="BI77" s="5"/>
      <c r="BJ77" s="5"/>
      <c r="BK77" s="5"/>
      <c r="BL77" s="5"/>
      <c r="BM77" s="5"/>
      <c r="BN77" s="5"/>
      <c r="BO77" s="5"/>
      <c r="BP77" s="5"/>
      <c r="BQ77" s="5"/>
      <c r="BR77" s="5"/>
      <c r="BS77" s="5"/>
      <c r="BT77" s="5"/>
      <c r="BU77" s="5"/>
      <c r="BV77" s="5"/>
      <c r="BW77" s="5"/>
      <c r="BX77" s="5"/>
      <c r="BY77" s="5"/>
      <c r="BZ77" s="5"/>
      <c r="CA77" s="5"/>
      <c r="CB77" s="5"/>
      <c r="CC77" s="5"/>
    </row>
    <row r="78" spans="1:104" ht="19.5" customHeight="1">
      <c r="A78" s="5"/>
      <c r="B78" s="5"/>
      <c r="C78" s="5"/>
      <c r="D78" s="5"/>
      <c r="E78" s="5"/>
      <c r="F78" s="5"/>
      <c r="G78" s="5"/>
      <c r="H78" s="5"/>
      <c r="I78" s="5"/>
      <c r="J78" s="11"/>
      <c r="K78" s="5"/>
      <c r="L78" s="5"/>
      <c r="M78" s="12"/>
      <c r="N78" s="5"/>
      <c r="O78" s="5"/>
      <c r="P78" s="5"/>
      <c r="Q78" s="5"/>
      <c r="R78" s="5"/>
      <c r="S78" s="5"/>
      <c r="T78" s="5"/>
      <c r="U78" s="5"/>
      <c r="V78" s="5"/>
      <c r="W78" s="5"/>
      <c r="X78" s="5"/>
      <c r="Y78" s="5"/>
      <c r="Z78" s="5"/>
      <c r="AA78" s="5"/>
      <c r="AB78" s="5"/>
      <c r="AC78" s="5"/>
      <c r="AD78" s="5"/>
      <c r="AE78" s="5"/>
      <c r="AF78" s="230"/>
      <c r="AG78" s="230"/>
      <c r="AH78" s="230"/>
      <c r="AI78" s="230"/>
      <c r="AJ78" s="230"/>
      <c r="AK78" s="230"/>
      <c r="AL78" s="230"/>
      <c r="AM78" s="230"/>
      <c r="AN78" s="230"/>
      <c r="AO78" s="230"/>
      <c r="AP78" s="230"/>
      <c r="AQ78" s="230"/>
      <c r="AR78" s="230"/>
      <c r="AS78" s="230"/>
      <c r="AT78" s="230"/>
      <c r="AU78" s="5"/>
      <c r="AV78" s="5"/>
      <c r="AW78" s="5"/>
      <c r="AX78" s="5"/>
      <c r="AY78" s="5"/>
      <c r="AZ78" s="5"/>
      <c r="BA78" s="149"/>
      <c r="BB78" s="145"/>
      <c r="BC78" s="145"/>
      <c r="BD78" s="146"/>
      <c r="BE78" s="145"/>
      <c r="BF78" s="147"/>
      <c r="BG78" s="144"/>
      <c r="BH78" s="5"/>
      <c r="BI78" s="5"/>
      <c r="BJ78" s="5"/>
      <c r="BK78" s="5"/>
      <c r="BL78" s="5"/>
      <c r="BM78" s="5"/>
      <c r="BN78" s="5"/>
      <c r="BO78" s="5"/>
      <c r="BP78" s="5"/>
      <c r="BQ78" s="5"/>
      <c r="BR78" s="5"/>
      <c r="BS78" s="5"/>
      <c r="BT78" s="5"/>
      <c r="BU78" s="5"/>
      <c r="BV78" s="5"/>
      <c r="BW78" s="5"/>
      <c r="BX78" s="5"/>
      <c r="BY78" s="5"/>
      <c r="BZ78" s="5"/>
      <c r="CA78" s="5"/>
      <c r="CB78" s="5"/>
      <c r="CC78" s="5"/>
    </row>
    <row r="79" spans="1:104" ht="19.5" customHeight="1">
      <c r="A79" s="5"/>
      <c r="B79" s="5"/>
      <c r="C79" s="5"/>
      <c r="D79" s="5"/>
      <c r="E79" s="5"/>
      <c r="F79" s="5"/>
      <c r="G79" s="5"/>
      <c r="H79" s="5"/>
      <c r="I79" s="5"/>
      <c r="J79" s="11"/>
      <c r="K79" s="5"/>
      <c r="L79" s="5"/>
      <c r="M79" s="12"/>
      <c r="N79" s="5"/>
      <c r="O79" s="5"/>
      <c r="P79" s="5"/>
      <c r="Q79" s="5"/>
      <c r="R79" s="5"/>
      <c r="S79" s="5"/>
      <c r="T79" s="5"/>
      <c r="U79" s="5"/>
      <c r="V79" s="5"/>
      <c r="W79" s="5"/>
      <c r="X79" s="5"/>
      <c r="Y79" s="5"/>
      <c r="Z79" s="5"/>
      <c r="AA79" s="5"/>
      <c r="AB79" s="5"/>
      <c r="AC79" s="5"/>
      <c r="AD79" s="5"/>
      <c r="AE79" s="5"/>
      <c r="AF79" s="230"/>
      <c r="AG79" s="230"/>
      <c r="AH79" s="230"/>
      <c r="AI79" s="230"/>
      <c r="AJ79" s="230"/>
      <c r="AK79" s="230"/>
      <c r="AL79" s="230"/>
      <c r="AM79" s="230"/>
      <c r="AN79" s="230"/>
      <c r="AO79" s="230"/>
      <c r="AP79" s="230"/>
      <c r="AQ79" s="230"/>
      <c r="AR79" s="230"/>
      <c r="AS79" s="230"/>
      <c r="AT79" s="230"/>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row>
    <row r="80" spans="1:104" ht="19.5" customHeight="1">
      <c r="A80" s="5"/>
      <c r="B80" s="5"/>
      <c r="C80" s="5"/>
      <c r="D80" s="5"/>
      <c r="E80" s="5"/>
      <c r="F80" s="5"/>
      <c r="G80" s="5"/>
      <c r="H80" s="5"/>
      <c r="I80" s="5"/>
      <c r="J80" s="11"/>
      <c r="K80" s="5"/>
      <c r="L80" s="5"/>
      <c r="M80" s="12"/>
      <c r="N80" s="5"/>
      <c r="O80" s="5"/>
      <c r="P80" s="5"/>
      <c r="Q80" s="5"/>
      <c r="R80" s="5"/>
      <c r="S80" s="5"/>
      <c r="T80" s="5"/>
      <c r="U80" s="5"/>
      <c r="V80" s="5"/>
      <c r="W80" s="5"/>
      <c r="X80" s="5"/>
      <c r="Y80" s="5"/>
      <c r="Z80" s="5"/>
      <c r="AA80" s="5"/>
      <c r="AB80" s="5"/>
      <c r="AC80" s="5"/>
      <c r="AD80" s="5"/>
      <c r="AE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row>
    <row r="81" spans="1:81" ht="19.5" customHeight="1">
      <c r="A81" s="5"/>
      <c r="B81" s="5"/>
      <c r="C81" s="5"/>
      <c r="D81" s="5"/>
      <c r="E81" s="5"/>
      <c r="F81" s="5"/>
      <c r="G81" s="5"/>
      <c r="H81" s="5"/>
      <c r="I81" s="5"/>
      <c r="J81" s="11"/>
      <c r="K81" s="5"/>
      <c r="L81" s="5"/>
      <c r="M81" s="12"/>
      <c r="N81" s="5"/>
      <c r="O81" s="5"/>
      <c r="P81" s="5"/>
      <c r="Q81" s="5"/>
      <c r="R81" s="5"/>
      <c r="S81" s="5"/>
      <c r="T81" s="5"/>
      <c r="U81" s="5"/>
      <c r="V81" s="5"/>
      <c r="W81" s="5"/>
      <c r="X81" s="5"/>
      <c r="Y81" s="5"/>
      <c r="Z81" s="5"/>
      <c r="AA81" s="5"/>
      <c r="AB81" s="5"/>
      <c r="AC81" s="5"/>
      <c r="AD81" s="5"/>
      <c r="AE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row>
    <row r="82" spans="1:81" ht="19.5" customHeight="1">
      <c r="A82" s="5"/>
      <c r="B82" s="5"/>
      <c r="C82" s="5"/>
      <c r="D82" s="5"/>
      <c r="E82" s="5"/>
      <c r="F82" s="5"/>
      <c r="G82" s="5"/>
      <c r="H82" s="5"/>
      <c r="I82" s="5"/>
      <c r="J82" s="11"/>
      <c r="K82" s="5"/>
      <c r="L82" s="5"/>
      <c r="M82" s="12"/>
      <c r="N82" s="5"/>
      <c r="O82" s="5"/>
      <c r="P82" s="5"/>
      <c r="Q82" s="5"/>
      <c r="R82" s="5"/>
      <c r="S82" s="5"/>
      <c r="T82" s="5"/>
      <c r="U82" s="5"/>
      <c r="V82" s="5"/>
      <c r="W82" s="5"/>
      <c r="X82" s="5"/>
      <c r="Y82" s="5"/>
      <c r="Z82" s="5"/>
      <c r="AA82" s="5"/>
      <c r="AB82" s="5"/>
      <c r="AC82" s="5"/>
      <c r="AD82" s="5"/>
      <c r="AE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row>
  </sheetData>
  <mergeCells count="80">
    <mergeCell ref="AC8:AE8"/>
    <mergeCell ref="AS55:AS59"/>
    <mergeCell ref="AS60:AS64"/>
    <mergeCell ref="AS65:AS69"/>
    <mergeCell ref="AU2:AU6"/>
    <mergeCell ref="BA2:BA6"/>
    <mergeCell ref="E7:F7"/>
    <mergeCell ref="G7:H7"/>
    <mergeCell ref="Y8:AB8"/>
    <mergeCell ref="AU8:AZ8"/>
    <mergeCell ref="S8:X8"/>
    <mergeCell ref="AF6:AS6"/>
    <mergeCell ref="AT6:AT9"/>
    <mergeCell ref="AF7:AJ7"/>
    <mergeCell ref="AK7:AO7"/>
    <mergeCell ref="AP7:AS7"/>
    <mergeCell ref="AF8:AG8"/>
    <mergeCell ref="AH8:AJ8"/>
    <mergeCell ref="AK8:AL8"/>
    <mergeCell ref="AM8:AO8"/>
    <mergeCell ref="K7:Q7"/>
    <mergeCell ref="E65:E69"/>
    <mergeCell ref="BM8:BR8"/>
    <mergeCell ref="BS8:BX8"/>
    <mergeCell ref="BY8:CD8"/>
    <mergeCell ref="E55:E59"/>
    <mergeCell ref="E60:E64"/>
    <mergeCell ref="AW65:AW69"/>
    <mergeCell ref="AW60:AW64"/>
    <mergeCell ref="AW55:AW59"/>
    <mergeCell ref="BC55:BC59"/>
    <mergeCell ref="BC60:BC64"/>
    <mergeCell ref="BC65:BC69"/>
    <mergeCell ref="BI55:BI59"/>
    <mergeCell ref="BI60:BI64"/>
    <mergeCell ref="BI65:BI69"/>
    <mergeCell ref="BO55:BO59"/>
    <mergeCell ref="CE8:CJ8"/>
    <mergeCell ref="BA8:BF8"/>
    <mergeCell ref="BG8:BL8"/>
    <mergeCell ref="CW8:CY8"/>
    <mergeCell ref="E50:E54"/>
    <mergeCell ref="M50:M51"/>
    <mergeCell ref="CK8:CP8"/>
    <mergeCell ref="CQ8:CV8"/>
    <mergeCell ref="AP8:AS8"/>
    <mergeCell ref="AW50:AW54"/>
    <mergeCell ref="BC50:BC54"/>
    <mergeCell ref="BI50:BI54"/>
    <mergeCell ref="BO50:BO54"/>
    <mergeCell ref="CA50:CA54"/>
    <mergeCell ref="CM50:CM54"/>
    <mergeCell ref="AS50:AS54"/>
    <mergeCell ref="CK2:CK6"/>
    <mergeCell ref="CQ2:CQ6"/>
    <mergeCell ref="BG2:BG6"/>
    <mergeCell ref="BM2:BM6"/>
    <mergeCell ref="BS2:BS6"/>
    <mergeCell ref="BY2:BY6"/>
    <mergeCell ref="CE2:CE6"/>
    <mergeCell ref="BO60:BO64"/>
    <mergeCell ref="BO65:BO69"/>
    <mergeCell ref="BU50:BU54"/>
    <mergeCell ref="BU55:BU59"/>
    <mergeCell ref="BU60:BU64"/>
    <mergeCell ref="BU65:BU69"/>
    <mergeCell ref="CA55:CA59"/>
    <mergeCell ref="CA60:CA64"/>
    <mergeCell ref="CA65:CA69"/>
    <mergeCell ref="CG50:CG54"/>
    <mergeCell ref="CG55:CG59"/>
    <mergeCell ref="CG60:CG64"/>
    <mergeCell ref="CG65:CG69"/>
    <mergeCell ref="CM55:CM59"/>
    <mergeCell ref="CM60:CM64"/>
    <mergeCell ref="CM65:CM69"/>
    <mergeCell ref="CS50:CS54"/>
    <mergeCell ref="CS55:CS59"/>
    <mergeCell ref="CS60:CS64"/>
    <mergeCell ref="CS65:CS69"/>
  </mergeCells>
  <phoneticPr fontId="2"/>
  <conditionalFormatting sqref="J10:J47">
    <cfRule type="containsText" dxfId="1" priority="1" operator="containsText" text="〇">
      <formula>NOT(ISERROR(SEARCH("〇",J10)))</formula>
    </cfRule>
  </conditionalFormatting>
  <dataValidations count="5">
    <dataValidation type="list" allowBlank="1" showInputMessage="1" showErrorMessage="1" sqref="J10:J47">
      <formula1>"〇,×"</formula1>
    </dataValidation>
    <dataValidation type="list" allowBlank="1" showInputMessage="1" showErrorMessage="1" sqref="E10:E47">
      <formula1>$F$50:$F$53</formula1>
    </dataValidation>
    <dataValidation type="list" allowBlank="1" showInputMessage="1" showErrorMessage="1" sqref="F10:F47">
      <formula1>$L$52:$L$55</formula1>
    </dataValidation>
    <dataValidation type="list" allowBlank="1" showInputMessage="1" showErrorMessage="1" sqref="G10:G47">
      <formula1>$G$50:$G$70</formula1>
    </dataValidation>
    <dataValidation type="list" allowBlank="1" showInputMessage="1" showErrorMessage="1" sqref="AN10:AN47 AR10:AR47 AI10:AI47">
      <formula1>$AH$2:$AH$4</formula1>
    </dataValidation>
  </dataValidations>
  <pageMargins left="0.31496062992125984" right="0.31496062992125984" top="0.74803149606299213" bottom="0.55118110236220474" header="0.31496062992125984" footer="0.31496062992125984"/>
  <pageSetup paperSize="9" scale="10" fitToHeight="0" orientation="landscape" r:id="rId1"/>
  <headerFooter>
    <oddHeader>&amp;L別紙１</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Z82"/>
  <sheetViews>
    <sheetView view="pageBreakPreview" topLeftCell="A6" zoomScale="55" zoomScaleNormal="40" zoomScaleSheetLayoutView="55" workbookViewId="0">
      <selection activeCell="E9" sqref="E9"/>
    </sheetView>
  </sheetViews>
  <sheetFormatPr defaultColWidth="9" defaultRowHeight="19.5" customHeight="1" outlineLevelRow="1" outlineLevelCol="1"/>
  <cols>
    <col min="1" max="1" width="13.875" style="1" bestFit="1" customWidth="1"/>
    <col min="2" max="2" width="15.375" style="1" bestFit="1" customWidth="1"/>
    <col min="3" max="3" width="35.625" style="1" customWidth="1"/>
    <col min="4" max="4" width="27.125" style="1" customWidth="1"/>
    <col min="5" max="5" width="10.5" style="1" bestFit="1" customWidth="1"/>
    <col min="6" max="6" width="11" style="1" bestFit="1" customWidth="1"/>
    <col min="7" max="7" width="11" style="1" customWidth="1"/>
    <col min="8" max="8" width="21.625" style="1" bestFit="1" customWidth="1"/>
    <col min="9" max="9" width="16.75" style="1" customWidth="1"/>
    <col min="10" max="10" width="9.875" style="2" bestFit="1" customWidth="1"/>
    <col min="11" max="11" width="10.5" style="1" customWidth="1"/>
    <col min="12" max="12" width="12.375" style="1" customWidth="1"/>
    <col min="13" max="13" width="12.375" style="4" customWidth="1"/>
    <col min="14" max="14" width="13.375" style="1" customWidth="1"/>
    <col min="15" max="15" width="11.875" style="1" customWidth="1"/>
    <col min="16" max="16" width="11.25" style="1" customWidth="1"/>
    <col min="17" max="17" width="18.375" style="1" customWidth="1"/>
    <col min="18" max="18" width="24.25" style="1" customWidth="1"/>
    <col min="19" max="19" width="10.5" style="1" customWidth="1" collapsed="1"/>
    <col min="20" max="24" width="10.5" style="1" customWidth="1"/>
    <col min="25" max="25" width="15.75" style="1" customWidth="1"/>
    <col min="26" max="26" width="11.25" style="1" customWidth="1"/>
    <col min="27" max="27" width="15.75" style="1" customWidth="1"/>
    <col min="28" max="28" width="12.875" style="1" customWidth="1"/>
    <col min="29" max="29" width="11.25" style="1" customWidth="1"/>
    <col min="30" max="30" width="12" style="1" customWidth="1"/>
    <col min="31" max="31" width="12" style="1" customWidth="1" collapsed="1"/>
    <col min="32" max="40" width="10.625" style="1" customWidth="1" outlineLevel="1"/>
    <col min="41" max="45" width="10.625" style="1" customWidth="1"/>
    <col min="46" max="46" width="17" style="1" customWidth="1"/>
    <col min="47" max="52" width="13.125" style="1" customWidth="1"/>
    <col min="53" max="53" width="13.125" style="1" customWidth="1" collapsed="1"/>
    <col min="54" max="58" width="13.125" style="1" customWidth="1"/>
    <col min="59" max="59" width="13.125" style="1" hidden="1" customWidth="1" outlineLevel="1" collapsed="1"/>
    <col min="60" max="100" width="13.125" style="1" hidden="1" customWidth="1" outlineLevel="1"/>
    <col min="101" max="101" width="14.75" style="1" bestFit="1" customWidth="1" collapsed="1"/>
    <col min="102" max="103" width="14.75" style="1" bestFit="1" customWidth="1"/>
    <col min="104" max="104" width="14.375" style="1" bestFit="1" customWidth="1"/>
    <col min="105" max="16384" width="9" style="1"/>
  </cols>
  <sheetData>
    <row r="1" spans="1:104" ht="19.5" customHeight="1">
      <c r="A1" s="1" t="s">
        <v>0</v>
      </c>
      <c r="K1" s="3" t="s">
        <v>1</v>
      </c>
    </row>
    <row r="2" spans="1:104" ht="39.75" customHeight="1">
      <c r="A2" s="5"/>
      <c r="B2" s="6" t="s">
        <v>74</v>
      </c>
      <c r="D2" s="7"/>
      <c r="E2" s="7"/>
      <c r="F2" s="7"/>
      <c r="G2" s="7"/>
      <c r="H2" s="7"/>
      <c r="I2" s="7"/>
      <c r="J2" s="8"/>
      <c r="K2" s="190" t="s">
        <v>2</v>
      </c>
      <c r="L2" s="3"/>
      <c r="M2" s="7"/>
      <c r="N2" s="7"/>
      <c r="O2" s="7"/>
      <c r="P2" s="7"/>
      <c r="Q2" s="7"/>
      <c r="R2" s="7"/>
      <c r="S2" s="7"/>
      <c r="T2" s="7"/>
      <c r="U2" s="7"/>
      <c r="V2" s="7"/>
      <c r="W2" s="7"/>
      <c r="X2" s="7"/>
      <c r="Y2" s="7"/>
      <c r="Z2" s="7"/>
      <c r="AA2" s="7"/>
      <c r="AB2" s="7"/>
      <c r="AC2" s="7"/>
      <c r="AD2" s="7"/>
      <c r="AE2" s="7"/>
      <c r="AF2" s="211"/>
      <c r="AG2" s="211"/>
      <c r="AH2" s="211" t="s">
        <v>88</v>
      </c>
      <c r="AI2" s="211"/>
      <c r="AJ2" s="211"/>
      <c r="AK2" s="211"/>
      <c r="AL2" s="211"/>
      <c r="AM2" s="211"/>
      <c r="AN2" s="211"/>
      <c r="AO2" s="211"/>
      <c r="AP2" s="211"/>
      <c r="AQ2" s="211"/>
      <c r="AR2" s="211"/>
      <c r="AS2" s="211"/>
      <c r="AU2" s="402" t="s">
        <v>146</v>
      </c>
      <c r="AV2" s="47"/>
      <c r="AW2" s="295" t="s">
        <v>145</v>
      </c>
      <c r="AX2" s="296" t="s">
        <v>122</v>
      </c>
      <c r="BA2" s="402" t="s">
        <v>149</v>
      </c>
      <c r="BB2" s="47"/>
      <c r="BC2" s="295" t="s">
        <v>145</v>
      </c>
      <c r="BD2" s="296" t="s">
        <v>122</v>
      </c>
      <c r="BG2" s="402" t="s">
        <v>150</v>
      </c>
      <c r="BH2" s="47"/>
      <c r="BI2" s="295" t="s">
        <v>145</v>
      </c>
      <c r="BJ2" s="296" t="s">
        <v>122</v>
      </c>
      <c r="BM2" s="402" t="s">
        <v>151</v>
      </c>
      <c r="BN2" s="47"/>
      <c r="BO2" s="295" t="s">
        <v>145</v>
      </c>
      <c r="BP2" s="296" t="s">
        <v>122</v>
      </c>
      <c r="BS2" s="402" t="s">
        <v>152</v>
      </c>
      <c r="BT2" s="47"/>
      <c r="BU2" s="295" t="s">
        <v>145</v>
      </c>
      <c r="BV2" s="296" t="s">
        <v>122</v>
      </c>
      <c r="BY2" s="402" t="s">
        <v>153</v>
      </c>
      <c r="BZ2" s="47"/>
      <c r="CA2" s="295" t="s">
        <v>145</v>
      </c>
      <c r="CB2" s="296" t="s">
        <v>122</v>
      </c>
      <c r="CE2" s="402" t="s">
        <v>154</v>
      </c>
      <c r="CF2" s="47"/>
      <c r="CG2" s="295" t="s">
        <v>145</v>
      </c>
      <c r="CH2" s="296" t="s">
        <v>122</v>
      </c>
      <c r="CK2" s="402" t="s">
        <v>155</v>
      </c>
      <c r="CL2" s="47"/>
      <c r="CM2" s="295" t="s">
        <v>145</v>
      </c>
      <c r="CN2" s="296" t="s">
        <v>122</v>
      </c>
      <c r="CQ2" s="402" t="s">
        <v>156</v>
      </c>
      <c r="CR2" s="47"/>
      <c r="CS2" s="295" t="s">
        <v>145</v>
      </c>
      <c r="CT2" s="296" t="s">
        <v>122</v>
      </c>
    </row>
    <row r="3" spans="1:104" ht="39.75" customHeight="1">
      <c r="A3" s="5"/>
      <c r="B3" s="5"/>
      <c r="C3" s="5"/>
      <c r="D3" s="5"/>
      <c r="E3" s="5"/>
      <c r="F3" s="5"/>
      <c r="G3" s="5"/>
      <c r="H3" s="5"/>
      <c r="I3" s="5"/>
      <c r="J3" s="11"/>
      <c r="K3" s="190" t="s">
        <v>3</v>
      </c>
      <c r="L3" s="3"/>
      <c r="M3" s="12"/>
      <c r="N3" s="5"/>
      <c r="O3" s="5"/>
      <c r="P3" s="5"/>
      <c r="Q3" s="5"/>
      <c r="R3" s="5"/>
      <c r="S3" s="5"/>
      <c r="T3" s="5"/>
      <c r="U3" s="5"/>
      <c r="V3" s="5"/>
      <c r="W3" s="5"/>
      <c r="X3" s="5"/>
      <c r="Y3" s="5"/>
      <c r="Z3" s="5"/>
      <c r="AA3" s="5"/>
      <c r="AB3" s="5"/>
      <c r="AC3" s="5"/>
      <c r="AD3" s="5"/>
      <c r="AE3" s="5"/>
      <c r="AF3" s="211"/>
      <c r="AG3" s="211"/>
      <c r="AH3" s="211" t="s">
        <v>89</v>
      </c>
      <c r="AI3" s="211"/>
      <c r="AJ3" s="211"/>
      <c r="AK3" s="211"/>
      <c r="AL3" s="211"/>
      <c r="AM3" s="211"/>
      <c r="AN3" s="211"/>
      <c r="AO3" s="211"/>
      <c r="AP3" s="211"/>
      <c r="AQ3" s="211"/>
      <c r="AR3" s="211"/>
      <c r="AS3" s="211"/>
      <c r="AU3" s="402"/>
      <c r="AV3" s="297" t="s">
        <v>125</v>
      </c>
      <c r="AW3" s="298">
        <f>'単価(最初に入力）'!$C13</f>
        <v>0</v>
      </c>
      <c r="AX3" s="299">
        <f>'単価(最初に入力）'!$D13</f>
        <v>0</v>
      </c>
      <c r="BA3" s="402"/>
      <c r="BB3" s="297" t="s">
        <v>125</v>
      </c>
      <c r="BC3" s="298">
        <f>'単価(最初に入力）'!$C20</f>
        <v>0</v>
      </c>
      <c r="BD3" s="299">
        <f>'単価(最初に入力）'!$D20</f>
        <v>0</v>
      </c>
      <c r="BG3" s="402"/>
      <c r="BH3" s="297" t="s">
        <v>125</v>
      </c>
      <c r="BI3" s="298">
        <f>'単価(最初に入力）'!C27</f>
        <v>0</v>
      </c>
      <c r="BJ3" s="299">
        <f>'単価(最初に入力）'!D27</f>
        <v>0</v>
      </c>
      <c r="BM3" s="402"/>
      <c r="BN3" s="297" t="s">
        <v>125</v>
      </c>
      <c r="BO3" s="298">
        <f>'単価(最初に入力）'!$C34</f>
        <v>0</v>
      </c>
      <c r="BP3" s="299">
        <f>'単価(最初に入力）'!$D34</f>
        <v>0</v>
      </c>
      <c r="BS3" s="402"/>
      <c r="BT3" s="297" t="s">
        <v>125</v>
      </c>
      <c r="BU3" s="298">
        <f>'単価(最初に入力）'!$C41</f>
        <v>0</v>
      </c>
      <c r="BV3" s="299">
        <f>'単価(最初に入力）'!$D41</f>
        <v>0</v>
      </c>
      <c r="BY3" s="402"/>
      <c r="BZ3" s="297" t="s">
        <v>125</v>
      </c>
      <c r="CA3" s="298">
        <f>'単価(最初に入力）'!$C48</f>
        <v>0</v>
      </c>
      <c r="CB3" s="299">
        <f>'単価(最初に入力）'!$D48</f>
        <v>0</v>
      </c>
      <c r="CE3" s="402"/>
      <c r="CF3" s="297" t="s">
        <v>125</v>
      </c>
      <c r="CG3" s="298">
        <f>'単価(最初に入力）'!$C55</f>
        <v>0</v>
      </c>
      <c r="CH3" s="299">
        <f>'単価(最初に入力）'!$D55</f>
        <v>0</v>
      </c>
      <c r="CK3" s="402"/>
      <c r="CL3" s="297" t="s">
        <v>125</v>
      </c>
      <c r="CM3" s="298">
        <f>'単価(最初に入力）'!$C62</f>
        <v>0</v>
      </c>
      <c r="CN3" s="299">
        <f>'単価(最初に入力）'!$D62</f>
        <v>0</v>
      </c>
      <c r="CQ3" s="402"/>
      <c r="CR3" s="297" t="s">
        <v>125</v>
      </c>
      <c r="CS3" s="298">
        <f>'単価(最初に入力）'!$C69</f>
        <v>0</v>
      </c>
      <c r="CT3" s="299">
        <f>'単価(最初に入力）'!$D69</f>
        <v>0</v>
      </c>
    </row>
    <row r="4" spans="1:104" ht="39.75" customHeight="1" thickBot="1">
      <c r="A4" s="5"/>
      <c r="B4" s="5"/>
      <c r="C4" s="5"/>
      <c r="D4" s="5"/>
      <c r="E4" s="5"/>
      <c r="F4" s="5"/>
      <c r="G4" s="5"/>
      <c r="H4" s="5"/>
      <c r="I4" s="5"/>
      <c r="J4" s="11"/>
      <c r="K4" s="190" t="s">
        <v>80</v>
      </c>
      <c r="L4" s="3"/>
      <c r="M4" s="12"/>
      <c r="N4" s="5"/>
      <c r="O4" s="5"/>
      <c r="P4" s="5"/>
      <c r="Q4" s="5"/>
      <c r="R4" s="5"/>
      <c r="S4" s="5"/>
      <c r="T4" s="5"/>
      <c r="U4" s="5"/>
      <c r="V4" s="5"/>
      <c r="W4" s="5"/>
      <c r="X4" s="5"/>
      <c r="Y4" s="5"/>
      <c r="Z4" s="5"/>
      <c r="AA4" s="5"/>
      <c r="AB4" s="5"/>
      <c r="AC4" s="5"/>
      <c r="AD4" s="5"/>
      <c r="AE4" s="5"/>
      <c r="AF4" s="210"/>
      <c r="AG4" s="210"/>
      <c r="AH4" s="211" t="s">
        <v>90</v>
      </c>
      <c r="AI4" s="210"/>
      <c r="AJ4" s="210"/>
      <c r="AK4" s="210"/>
      <c r="AL4" s="211"/>
      <c r="AM4" s="210"/>
      <c r="AN4" s="210"/>
      <c r="AO4" s="210"/>
      <c r="AP4" s="210"/>
      <c r="AQ4" s="211"/>
      <c r="AR4" s="210"/>
      <c r="AS4" s="210"/>
      <c r="AU4" s="402"/>
      <c r="AV4" s="297" t="s">
        <v>129</v>
      </c>
      <c r="AW4" s="298">
        <f>'単価(最初に入力）'!$C14</f>
        <v>0</v>
      </c>
      <c r="AX4" s="299">
        <f>'単価(最初に入力）'!$D14</f>
        <v>0</v>
      </c>
      <c r="BA4" s="402"/>
      <c r="BB4" s="297" t="s">
        <v>129</v>
      </c>
      <c r="BC4" s="298">
        <f>'単価(最初に入力）'!$C21</f>
        <v>0</v>
      </c>
      <c r="BD4" s="299">
        <f>'単価(最初に入力）'!$D21</f>
        <v>0</v>
      </c>
      <c r="BG4" s="402"/>
      <c r="BH4" s="297" t="s">
        <v>129</v>
      </c>
      <c r="BI4" s="298">
        <f>'単価(最初に入力）'!C28</f>
        <v>0</v>
      </c>
      <c r="BJ4" s="299">
        <f>'単価(最初に入力）'!D28</f>
        <v>0</v>
      </c>
      <c r="BM4" s="402"/>
      <c r="BN4" s="297" t="s">
        <v>129</v>
      </c>
      <c r="BO4" s="298">
        <f>'単価(最初に入力）'!C35</f>
        <v>0</v>
      </c>
      <c r="BP4" s="299">
        <f>'単価(最初に入力）'!D35</f>
        <v>0</v>
      </c>
      <c r="BS4" s="402"/>
      <c r="BT4" s="297" t="s">
        <v>129</v>
      </c>
      <c r="BU4" s="298">
        <f>'単価(最初に入力）'!$C42</f>
        <v>0</v>
      </c>
      <c r="BV4" s="299">
        <f>'単価(最初に入力）'!$D42</f>
        <v>0</v>
      </c>
      <c r="BY4" s="402"/>
      <c r="BZ4" s="297" t="s">
        <v>129</v>
      </c>
      <c r="CA4" s="298">
        <f>'単価(最初に入力）'!$C49</f>
        <v>0</v>
      </c>
      <c r="CB4" s="299">
        <f>'単価(最初に入力）'!$D49</f>
        <v>0</v>
      </c>
      <c r="CE4" s="402"/>
      <c r="CF4" s="297" t="s">
        <v>129</v>
      </c>
      <c r="CG4" s="298">
        <f>'単価(最初に入力）'!$C56</f>
        <v>0</v>
      </c>
      <c r="CH4" s="299">
        <f>'単価(最初に入力）'!$D56</f>
        <v>0</v>
      </c>
      <c r="CK4" s="402"/>
      <c r="CL4" s="297" t="s">
        <v>129</v>
      </c>
      <c r="CM4" s="298">
        <f>'単価(最初に入力）'!$C63</f>
        <v>0</v>
      </c>
      <c r="CN4" s="299">
        <f>'単価(最初に入力）'!$D63</f>
        <v>0</v>
      </c>
      <c r="CQ4" s="402"/>
      <c r="CR4" s="297" t="s">
        <v>129</v>
      </c>
      <c r="CS4" s="298">
        <f>'単価(最初に入力）'!$C70</f>
        <v>0</v>
      </c>
      <c r="CT4" s="299">
        <f>'単価(最初に入力）'!$D70</f>
        <v>0</v>
      </c>
    </row>
    <row r="5" spans="1:104" ht="39.75" customHeight="1" thickBot="1">
      <c r="A5" s="5"/>
      <c r="B5" s="13" t="s">
        <v>4</v>
      </c>
      <c r="C5" s="14" t="s">
        <v>5</v>
      </c>
      <c r="D5" s="5"/>
      <c r="E5" s="5"/>
      <c r="F5" s="5"/>
      <c r="G5" s="5"/>
      <c r="H5" s="5"/>
      <c r="I5" s="5"/>
      <c r="J5" s="11"/>
      <c r="K5" s="191" t="s">
        <v>81</v>
      </c>
      <c r="L5" s="3"/>
      <c r="M5" s="15"/>
      <c r="N5" s="15"/>
      <c r="O5" s="15"/>
      <c r="P5" s="15"/>
      <c r="Q5" s="15"/>
      <c r="R5" s="15"/>
      <c r="S5" s="15"/>
      <c r="T5" s="15"/>
      <c r="U5" s="15"/>
      <c r="V5" s="15"/>
      <c r="W5" s="15"/>
      <c r="X5" s="15"/>
      <c r="Y5" s="15"/>
      <c r="Z5" s="15"/>
      <c r="AA5" s="15"/>
      <c r="AB5" s="15"/>
      <c r="AC5" s="15"/>
      <c r="AD5" s="15"/>
      <c r="AE5" s="15"/>
      <c r="AF5" s="210"/>
      <c r="AG5" s="210"/>
      <c r="AH5" s="210"/>
      <c r="AI5" s="210"/>
      <c r="AJ5" s="210"/>
      <c r="AK5" s="210"/>
      <c r="AL5" s="210"/>
      <c r="AM5" s="210"/>
      <c r="AN5" s="210"/>
      <c r="AO5" s="210"/>
      <c r="AP5" s="210"/>
      <c r="AQ5" s="210"/>
      <c r="AR5" s="210"/>
      <c r="AS5" s="210"/>
      <c r="AU5" s="402"/>
      <c r="AV5" s="297" t="s">
        <v>6</v>
      </c>
      <c r="AW5" s="298">
        <f>'単価(最初に入力）'!$C15</f>
        <v>0</v>
      </c>
      <c r="AX5" s="299">
        <f>'単価(最初に入力）'!$D15</f>
        <v>0</v>
      </c>
      <c r="BA5" s="402"/>
      <c r="BB5" s="297" t="s">
        <v>6</v>
      </c>
      <c r="BC5" s="298">
        <f>'単価(最初に入力）'!$C22</f>
        <v>0</v>
      </c>
      <c r="BD5" s="299">
        <f>'単価(最初に入力）'!$D22</f>
        <v>0</v>
      </c>
      <c r="BG5" s="402"/>
      <c r="BH5" s="297" t="s">
        <v>6</v>
      </c>
      <c r="BI5" s="298">
        <f>'単価(最初に入力）'!C29</f>
        <v>0</v>
      </c>
      <c r="BJ5" s="299">
        <f>'単価(最初に入力）'!D29</f>
        <v>0</v>
      </c>
      <c r="BM5" s="402"/>
      <c r="BN5" s="297" t="s">
        <v>6</v>
      </c>
      <c r="BO5" s="298">
        <f>'単価(最初に入力）'!C36</f>
        <v>0</v>
      </c>
      <c r="BP5" s="299">
        <f>'単価(最初に入力）'!D36</f>
        <v>0</v>
      </c>
      <c r="BS5" s="402"/>
      <c r="BT5" s="297" t="s">
        <v>6</v>
      </c>
      <c r="BU5" s="298">
        <f>'単価(最初に入力）'!$C43</f>
        <v>0</v>
      </c>
      <c r="BV5" s="299">
        <f>'単価(最初に入力）'!$D43</f>
        <v>0</v>
      </c>
      <c r="BY5" s="402"/>
      <c r="BZ5" s="297" t="s">
        <v>6</v>
      </c>
      <c r="CA5" s="298">
        <f>'単価(最初に入力）'!$C50</f>
        <v>0</v>
      </c>
      <c r="CB5" s="299">
        <f>'単価(最初に入力）'!$D50</f>
        <v>0</v>
      </c>
      <c r="CE5" s="402"/>
      <c r="CF5" s="297" t="s">
        <v>6</v>
      </c>
      <c r="CG5" s="298">
        <f>'単価(最初に入力）'!$C57</f>
        <v>0</v>
      </c>
      <c r="CH5" s="299">
        <f>'単価(最初に入力）'!$D57</f>
        <v>0</v>
      </c>
      <c r="CK5" s="402"/>
      <c r="CL5" s="297" t="s">
        <v>6</v>
      </c>
      <c r="CM5" s="298">
        <f>'単価(最初に入力）'!$C64</f>
        <v>0</v>
      </c>
      <c r="CN5" s="299">
        <f>'単価(最初に入力）'!$D64</f>
        <v>0</v>
      </c>
      <c r="CQ5" s="402"/>
      <c r="CR5" s="297" t="s">
        <v>6</v>
      </c>
      <c r="CS5" s="298">
        <f>'単価(最初に入力）'!$C71</f>
        <v>0</v>
      </c>
      <c r="CT5" s="299">
        <f>'単価(最初に入力）'!$D71</f>
        <v>0</v>
      </c>
    </row>
    <row r="6" spans="1:104" ht="39.75" customHeight="1" thickBot="1">
      <c r="A6" s="5"/>
      <c r="B6" s="16"/>
      <c r="C6" s="17"/>
      <c r="D6" s="18"/>
      <c r="E6" s="5"/>
      <c r="F6" s="5"/>
      <c r="G6" s="5"/>
      <c r="H6" s="5"/>
      <c r="I6" s="5"/>
      <c r="J6" s="11"/>
      <c r="K6" s="191" t="s">
        <v>82</v>
      </c>
      <c r="L6" s="3"/>
      <c r="M6" s="15"/>
      <c r="N6" s="15"/>
      <c r="O6" s="15"/>
      <c r="P6" s="15"/>
      <c r="Q6" s="15"/>
      <c r="R6" s="15"/>
      <c r="S6" s="15"/>
      <c r="T6" s="15"/>
      <c r="U6" s="15"/>
      <c r="V6" s="15"/>
      <c r="W6" s="15"/>
      <c r="X6" s="15"/>
      <c r="Y6" s="15"/>
      <c r="Z6" s="15"/>
      <c r="AA6" s="15"/>
      <c r="AB6" s="15"/>
      <c r="AC6" s="15"/>
      <c r="AD6" s="15"/>
      <c r="AE6" s="15"/>
      <c r="AF6" s="426" t="s">
        <v>91</v>
      </c>
      <c r="AG6" s="427"/>
      <c r="AH6" s="427"/>
      <c r="AI6" s="427"/>
      <c r="AJ6" s="427"/>
      <c r="AK6" s="427"/>
      <c r="AL6" s="427"/>
      <c r="AM6" s="427"/>
      <c r="AN6" s="427"/>
      <c r="AO6" s="427"/>
      <c r="AP6" s="427"/>
      <c r="AQ6" s="427"/>
      <c r="AR6" s="427"/>
      <c r="AS6" s="428"/>
      <c r="AT6" s="429" t="s">
        <v>92</v>
      </c>
      <c r="AU6" s="402"/>
      <c r="AV6" s="297" t="s">
        <v>8</v>
      </c>
      <c r="AW6" s="298">
        <f>'単価(最初に入力）'!$C16</f>
        <v>0</v>
      </c>
      <c r="AX6" s="299">
        <f>'単価(最初に入力）'!$D16</f>
        <v>0</v>
      </c>
      <c r="BA6" s="402"/>
      <c r="BB6" s="297" t="s">
        <v>8</v>
      </c>
      <c r="BC6" s="298">
        <f>'単価(最初に入力）'!$C23</f>
        <v>0</v>
      </c>
      <c r="BD6" s="299">
        <f>'単価(最初に入力）'!$D23</f>
        <v>0</v>
      </c>
      <c r="BG6" s="402"/>
      <c r="BH6" s="297" t="s">
        <v>8</v>
      </c>
      <c r="BI6" s="298">
        <f>'単価(最初に入力）'!C30</f>
        <v>0</v>
      </c>
      <c r="BJ6" s="299">
        <f>'単価(最初に入力）'!D30</f>
        <v>0</v>
      </c>
      <c r="BM6" s="402"/>
      <c r="BN6" s="297" t="s">
        <v>8</v>
      </c>
      <c r="BO6" s="298">
        <f>'単価(最初に入力）'!C37</f>
        <v>0</v>
      </c>
      <c r="BP6" s="299">
        <f>'単価(最初に入力）'!D37</f>
        <v>0</v>
      </c>
      <c r="BS6" s="402"/>
      <c r="BT6" s="297" t="s">
        <v>8</v>
      </c>
      <c r="BU6" s="298">
        <f>'単価(最初に入力）'!$C44</f>
        <v>0</v>
      </c>
      <c r="BV6" s="299">
        <f>'単価(最初に入力）'!$D44</f>
        <v>0</v>
      </c>
      <c r="BY6" s="402"/>
      <c r="BZ6" s="297" t="s">
        <v>8</v>
      </c>
      <c r="CA6" s="298">
        <f>'単価(最初に入力）'!$C51</f>
        <v>0</v>
      </c>
      <c r="CB6" s="299">
        <f>'単価(最初に入力）'!$D51</f>
        <v>0</v>
      </c>
      <c r="CE6" s="402"/>
      <c r="CF6" s="297" t="s">
        <v>8</v>
      </c>
      <c r="CG6" s="298">
        <f>'単価(最初に入力）'!$C58</f>
        <v>0</v>
      </c>
      <c r="CH6" s="299">
        <f>'単価(最初に入力）'!$D58</f>
        <v>0</v>
      </c>
      <c r="CK6" s="402"/>
      <c r="CL6" s="297" t="s">
        <v>8</v>
      </c>
      <c r="CM6" s="298">
        <f>'単価(最初に入力）'!$C65</f>
        <v>0</v>
      </c>
      <c r="CN6" s="299">
        <f>'単価(最初に入力）'!$D65</f>
        <v>0</v>
      </c>
      <c r="CQ6" s="402"/>
      <c r="CR6" s="297" t="s">
        <v>8</v>
      </c>
      <c r="CS6" s="298">
        <f>'単価(最初に入力）'!$C72</f>
        <v>0</v>
      </c>
      <c r="CT6" s="299">
        <f>'単価(最初に入力）'!$D72</f>
        <v>0</v>
      </c>
    </row>
    <row r="7" spans="1:104" ht="28.5" customHeight="1">
      <c r="A7" s="5"/>
      <c r="B7" s="19"/>
      <c r="C7" s="20" t="s">
        <v>9</v>
      </c>
      <c r="D7" s="21" t="s">
        <v>10</v>
      </c>
      <c r="E7" s="416" t="s">
        <v>11</v>
      </c>
      <c r="F7" s="417"/>
      <c r="G7" s="416" t="s">
        <v>12</v>
      </c>
      <c r="H7" s="418"/>
      <c r="K7" s="192" t="s">
        <v>79</v>
      </c>
      <c r="L7" s="189"/>
      <c r="M7" s="12"/>
      <c r="N7" s="5"/>
      <c r="O7" s="5"/>
      <c r="P7" s="5"/>
      <c r="Q7" s="5"/>
      <c r="R7" s="5"/>
      <c r="AF7" s="442" t="s">
        <v>93</v>
      </c>
      <c r="AG7" s="443"/>
      <c r="AH7" s="443"/>
      <c r="AI7" s="443"/>
      <c r="AJ7" s="444"/>
      <c r="AK7" s="445" t="s">
        <v>94</v>
      </c>
      <c r="AL7" s="443"/>
      <c r="AM7" s="443"/>
      <c r="AN7" s="443"/>
      <c r="AO7" s="444"/>
      <c r="AP7" s="445" t="s">
        <v>95</v>
      </c>
      <c r="AQ7" s="443"/>
      <c r="AR7" s="443"/>
      <c r="AS7" s="444"/>
      <c r="AT7" s="430"/>
      <c r="BS7" s="5"/>
      <c r="BT7" s="5"/>
      <c r="BU7" s="5"/>
      <c r="BV7" s="5"/>
      <c r="BW7" s="5"/>
      <c r="BX7" s="5"/>
      <c r="BY7" s="5"/>
      <c r="BZ7" s="5"/>
      <c r="CA7" s="5"/>
      <c r="CB7" s="5"/>
      <c r="CC7" s="5"/>
    </row>
    <row r="8" spans="1:104" ht="57.75" customHeight="1" thickBot="1">
      <c r="A8" s="22"/>
      <c r="B8" s="23"/>
      <c r="C8" s="24"/>
      <c r="D8" s="24"/>
      <c r="E8" s="25">
        <v>5</v>
      </c>
      <c r="F8" s="26">
        <f>E8+2</f>
        <v>7</v>
      </c>
      <c r="G8" s="27">
        <v>10</v>
      </c>
      <c r="H8" s="28">
        <v>5</v>
      </c>
      <c r="I8" s="29"/>
      <c r="J8" s="30"/>
      <c r="L8" s="3"/>
      <c r="M8" s="12"/>
      <c r="N8" s="5"/>
      <c r="O8" s="5"/>
      <c r="P8" s="5"/>
      <c r="Q8" s="5"/>
      <c r="R8" s="31"/>
      <c r="S8" s="423" t="s">
        <v>83</v>
      </c>
      <c r="T8" s="424"/>
      <c r="U8" s="424"/>
      <c r="V8" s="424"/>
      <c r="W8" s="424"/>
      <c r="X8" s="425"/>
      <c r="Y8" s="419" t="s">
        <v>13</v>
      </c>
      <c r="Z8" s="420"/>
      <c r="AA8" s="420"/>
      <c r="AB8" s="421"/>
      <c r="AC8" s="419" t="s">
        <v>14</v>
      </c>
      <c r="AD8" s="420"/>
      <c r="AE8" s="438"/>
      <c r="AF8" s="436" t="s">
        <v>96</v>
      </c>
      <c r="AG8" s="413"/>
      <c r="AH8" s="411" t="s">
        <v>97</v>
      </c>
      <c r="AI8" s="412"/>
      <c r="AJ8" s="413"/>
      <c r="AK8" s="411" t="s">
        <v>96</v>
      </c>
      <c r="AL8" s="413"/>
      <c r="AM8" s="411" t="s">
        <v>97</v>
      </c>
      <c r="AN8" s="412"/>
      <c r="AO8" s="413"/>
      <c r="AP8" s="411" t="s">
        <v>97</v>
      </c>
      <c r="AQ8" s="412"/>
      <c r="AR8" s="412"/>
      <c r="AS8" s="413"/>
      <c r="AT8" s="430"/>
      <c r="AU8" s="439" t="s">
        <v>15</v>
      </c>
      <c r="AV8" s="440"/>
      <c r="AW8" s="440"/>
      <c r="AX8" s="440"/>
      <c r="AY8" s="440"/>
      <c r="AZ8" s="440"/>
      <c r="BA8" s="423" t="s">
        <v>16</v>
      </c>
      <c r="BB8" s="424"/>
      <c r="BC8" s="424"/>
      <c r="BD8" s="424"/>
      <c r="BE8" s="424"/>
      <c r="BF8" s="424"/>
      <c r="BG8" s="423" t="s">
        <v>17</v>
      </c>
      <c r="BH8" s="424"/>
      <c r="BI8" s="424"/>
      <c r="BJ8" s="424"/>
      <c r="BK8" s="424"/>
      <c r="BL8" s="424"/>
      <c r="BM8" s="423" t="s">
        <v>18</v>
      </c>
      <c r="BN8" s="424"/>
      <c r="BO8" s="424"/>
      <c r="BP8" s="424"/>
      <c r="BQ8" s="424"/>
      <c r="BR8" s="424"/>
      <c r="BS8" s="423" t="s">
        <v>19</v>
      </c>
      <c r="BT8" s="424"/>
      <c r="BU8" s="424"/>
      <c r="BV8" s="424"/>
      <c r="BW8" s="424"/>
      <c r="BX8" s="424"/>
      <c r="BY8" s="423" t="s">
        <v>20</v>
      </c>
      <c r="BZ8" s="424"/>
      <c r="CA8" s="424"/>
      <c r="CB8" s="424"/>
      <c r="CC8" s="424"/>
      <c r="CD8" s="424"/>
      <c r="CE8" s="423" t="s">
        <v>21</v>
      </c>
      <c r="CF8" s="424"/>
      <c r="CG8" s="424"/>
      <c r="CH8" s="424"/>
      <c r="CI8" s="424"/>
      <c r="CJ8" s="424"/>
      <c r="CK8" s="423" t="s">
        <v>22</v>
      </c>
      <c r="CL8" s="424"/>
      <c r="CM8" s="424"/>
      <c r="CN8" s="424"/>
      <c r="CO8" s="424"/>
      <c r="CP8" s="424"/>
      <c r="CQ8" s="441" t="s">
        <v>23</v>
      </c>
      <c r="CR8" s="440"/>
      <c r="CS8" s="440"/>
      <c r="CT8" s="440"/>
      <c r="CU8" s="440"/>
      <c r="CV8" s="440"/>
      <c r="CW8" s="405" t="s">
        <v>24</v>
      </c>
      <c r="CX8" s="405"/>
      <c r="CY8" s="405"/>
      <c r="CZ8" s="32" t="s">
        <v>25</v>
      </c>
    </row>
    <row r="9" spans="1:104" ht="43.5" customHeight="1" thickBot="1">
      <c r="A9" s="33" t="s">
        <v>26</v>
      </c>
      <c r="B9" s="34" t="s">
        <v>27</v>
      </c>
      <c r="C9" s="35" t="s">
        <v>28</v>
      </c>
      <c r="D9" s="36" t="s">
        <v>10</v>
      </c>
      <c r="E9" s="36" t="s">
        <v>29</v>
      </c>
      <c r="F9" s="10" t="s">
        <v>30</v>
      </c>
      <c r="G9" s="10" t="s">
        <v>31</v>
      </c>
      <c r="H9" s="35" t="s">
        <v>32</v>
      </c>
      <c r="I9" s="37" t="s">
        <v>33</v>
      </c>
      <c r="J9" s="38" t="s">
        <v>34</v>
      </c>
      <c r="K9" s="153" t="s">
        <v>73</v>
      </c>
      <c r="L9" s="168" t="s">
        <v>35</v>
      </c>
      <c r="M9" s="153" t="s">
        <v>36</v>
      </c>
      <c r="N9" s="153" t="s">
        <v>37</v>
      </c>
      <c r="O9" s="39" t="s">
        <v>38</v>
      </c>
      <c r="P9" s="39" t="s">
        <v>39</v>
      </c>
      <c r="Q9" s="40" t="s">
        <v>40</v>
      </c>
      <c r="R9" s="41" t="s">
        <v>41</v>
      </c>
      <c r="S9" s="194" t="s">
        <v>78</v>
      </c>
      <c r="T9" s="195" t="s">
        <v>42</v>
      </c>
      <c r="U9" s="367" t="s">
        <v>84</v>
      </c>
      <c r="V9" s="367" t="s">
        <v>85</v>
      </c>
      <c r="W9" s="367" t="s">
        <v>86</v>
      </c>
      <c r="X9" s="367" t="s">
        <v>87</v>
      </c>
      <c r="Y9" s="199" t="s">
        <v>76</v>
      </c>
      <c r="Z9" s="196" t="s">
        <v>43</v>
      </c>
      <c r="AA9" s="208" t="s">
        <v>44</v>
      </c>
      <c r="AB9" s="206" t="s">
        <v>43</v>
      </c>
      <c r="AC9" s="43" t="s">
        <v>45</v>
      </c>
      <c r="AD9" s="188" t="s">
        <v>77</v>
      </c>
      <c r="AE9" s="170" t="s">
        <v>46</v>
      </c>
      <c r="AF9" s="359" t="s">
        <v>98</v>
      </c>
      <c r="AG9" s="360" t="s">
        <v>99</v>
      </c>
      <c r="AH9" s="361" t="s">
        <v>100</v>
      </c>
      <c r="AI9" s="361" t="s">
        <v>101</v>
      </c>
      <c r="AJ9" s="360" t="s">
        <v>99</v>
      </c>
      <c r="AK9" s="360" t="s">
        <v>98</v>
      </c>
      <c r="AL9" s="360" t="s">
        <v>99</v>
      </c>
      <c r="AM9" s="361" t="s">
        <v>100</v>
      </c>
      <c r="AN9" s="361" t="s">
        <v>101</v>
      </c>
      <c r="AO9" s="360" t="s">
        <v>99</v>
      </c>
      <c r="AP9" s="360" t="s">
        <v>102</v>
      </c>
      <c r="AQ9" s="361" t="s">
        <v>100</v>
      </c>
      <c r="AR9" s="361" t="s">
        <v>101</v>
      </c>
      <c r="AS9" s="360" t="s">
        <v>99</v>
      </c>
      <c r="AT9" s="431"/>
      <c r="AU9" s="293" t="s">
        <v>47</v>
      </c>
      <c r="AV9" s="300" t="s">
        <v>147</v>
      </c>
      <c r="AW9" s="305" t="s">
        <v>148</v>
      </c>
      <c r="AX9" s="294" t="s">
        <v>48</v>
      </c>
      <c r="AY9" s="294" t="s">
        <v>49</v>
      </c>
      <c r="AZ9" s="294" t="s">
        <v>50</v>
      </c>
      <c r="BA9" s="293" t="s">
        <v>47</v>
      </c>
      <c r="BB9" s="300" t="s">
        <v>147</v>
      </c>
      <c r="BC9" s="305" t="s">
        <v>148</v>
      </c>
      <c r="BD9" s="294" t="s">
        <v>48</v>
      </c>
      <c r="BE9" s="294" t="s">
        <v>49</v>
      </c>
      <c r="BF9" s="294" t="s">
        <v>50</v>
      </c>
      <c r="BG9" s="293" t="s">
        <v>47</v>
      </c>
      <c r="BH9" s="300" t="s">
        <v>147</v>
      </c>
      <c r="BI9" s="305" t="s">
        <v>148</v>
      </c>
      <c r="BJ9" s="294" t="s">
        <v>48</v>
      </c>
      <c r="BK9" s="294" t="s">
        <v>49</v>
      </c>
      <c r="BL9" s="294" t="s">
        <v>50</v>
      </c>
      <c r="BM9" s="293" t="s">
        <v>47</v>
      </c>
      <c r="BN9" s="300" t="s">
        <v>147</v>
      </c>
      <c r="BO9" s="305" t="s">
        <v>148</v>
      </c>
      <c r="BP9" s="294" t="s">
        <v>48</v>
      </c>
      <c r="BQ9" s="294" t="s">
        <v>49</v>
      </c>
      <c r="BR9" s="294" t="s">
        <v>50</v>
      </c>
      <c r="BS9" s="293" t="s">
        <v>47</v>
      </c>
      <c r="BT9" s="300" t="s">
        <v>147</v>
      </c>
      <c r="BU9" s="305" t="s">
        <v>148</v>
      </c>
      <c r="BV9" s="294" t="s">
        <v>48</v>
      </c>
      <c r="BW9" s="294" t="s">
        <v>49</v>
      </c>
      <c r="BX9" s="294" t="s">
        <v>50</v>
      </c>
      <c r="BY9" s="293" t="s">
        <v>47</v>
      </c>
      <c r="BZ9" s="300" t="s">
        <v>147</v>
      </c>
      <c r="CA9" s="305" t="s">
        <v>148</v>
      </c>
      <c r="CB9" s="294" t="s">
        <v>48</v>
      </c>
      <c r="CC9" s="294" t="s">
        <v>49</v>
      </c>
      <c r="CD9" s="294" t="s">
        <v>50</v>
      </c>
      <c r="CE9" s="293" t="s">
        <v>47</v>
      </c>
      <c r="CF9" s="300" t="s">
        <v>147</v>
      </c>
      <c r="CG9" s="305" t="s">
        <v>148</v>
      </c>
      <c r="CH9" s="294" t="s">
        <v>48</v>
      </c>
      <c r="CI9" s="294" t="s">
        <v>49</v>
      </c>
      <c r="CJ9" s="294" t="s">
        <v>50</v>
      </c>
      <c r="CK9" s="293" t="s">
        <v>47</v>
      </c>
      <c r="CL9" s="300" t="s">
        <v>147</v>
      </c>
      <c r="CM9" s="305" t="s">
        <v>148</v>
      </c>
      <c r="CN9" s="294" t="s">
        <v>48</v>
      </c>
      <c r="CO9" s="294" t="s">
        <v>49</v>
      </c>
      <c r="CP9" s="294" t="s">
        <v>50</v>
      </c>
      <c r="CQ9" s="293" t="s">
        <v>47</v>
      </c>
      <c r="CR9" s="300" t="s">
        <v>147</v>
      </c>
      <c r="CS9" s="305" t="s">
        <v>148</v>
      </c>
      <c r="CT9" s="294" t="s">
        <v>48</v>
      </c>
      <c r="CU9" s="294" t="s">
        <v>49</v>
      </c>
      <c r="CV9" s="294" t="s">
        <v>50</v>
      </c>
      <c r="CW9" s="44" t="s">
        <v>24</v>
      </c>
      <c r="CX9" s="44" t="s">
        <v>49</v>
      </c>
      <c r="CY9" s="44" t="s">
        <v>50</v>
      </c>
      <c r="CZ9" s="45" t="s">
        <v>25</v>
      </c>
    </row>
    <row r="10" spans="1:104" ht="25.5" customHeight="1" thickTop="1">
      <c r="A10" s="301"/>
      <c r="B10" s="47">
        <v>1</v>
      </c>
      <c r="C10" s="43" t="s">
        <v>165</v>
      </c>
      <c r="D10" s="329" t="s">
        <v>166</v>
      </c>
      <c r="E10" s="48">
        <v>1.5</v>
      </c>
      <c r="F10" s="49" t="s">
        <v>157</v>
      </c>
      <c r="G10" s="49">
        <v>44.5</v>
      </c>
      <c r="H10" s="50">
        <v>2200</v>
      </c>
      <c r="I10" s="51">
        <f>ROUNDDOWN($G10*$H10*1/2,-2)</f>
        <v>48900</v>
      </c>
      <c r="J10" s="52" t="s">
        <v>159</v>
      </c>
      <c r="K10" s="51">
        <v>10000</v>
      </c>
      <c r="L10" s="169">
        <f>I10-K10</f>
        <v>38900</v>
      </c>
      <c r="M10" s="169">
        <f>L10</f>
        <v>38900</v>
      </c>
      <c r="N10" s="180"/>
      <c r="O10" s="53">
        <f>I10-M10-K10</f>
        <v>0</v>
      </c>
      <c r="P10" s="181"/>
      <c r="Q10" s="54">
        <f>K10+M10+O10</f>
        <v>48900</v>
      </c>
      <c r="R10" s="55">
        <f>I10</f>
        <v>48900</v>
      </c>
      <c r="S10" s="446">
        <v>63</v>
      </c>
      <c r="T10" s="446">
        <v>63</v>
      </c>
      <c r="U10" s="368">
        <v>10</v>
      </c>
      <c r="V10" s="368"/>
      <c r="W10" s="368"/>
      <c r="X10" s="368"/>
      <c r="Y10" s="200">
        <v>9300</v>
      </c>
      <c r="Z10" s="197">
        <f>Y10</f>
        <v>9300</v>
      </c>
      <c r="AA10" s="209">
        <f>ROUND(Y10*0.85,1)</f>
        <v>7905</v>
      </c>
      <c r="AB10" s="207">
        <f>AA10</f>
        <v>7905</v>
      </c>
      <c r="AC10" s="50" t="s">
        <v>161</v>
      </c>
      <c r="AD10" s="50"/>
      <c r="AE10" s="57"/>
      <c r="AF10" s="212"/>
      <c r="AG10" s="213"/>
      <c r="AH10" s="214"/>
      <c r="AI10" s="214"/>
      <c r="AJ10" s="213"/>
      <c r="AK10" s="214"/>
      <c r="AL10" s="213"/>
      <c r="AM10" s="214"/>
      <c r="AN10" s="214"/>
      <c r="AO10" s="213"/>
      <c r="AP10" s="213"/>
      <c r="AQ10" s="214"/>
      <c r="AR10" s="214"/>
      <c r="AS10" s="213"/>
      <c r="AT10" s="215"/>
      <c r="AU10" s="175">
        <f t="shared" ref="AU10:AU47" si="0">IFERROR(VLOOKUP($F10,AV$3:AW$6,2,0),"")</f>
        <v>0</v>
      </c>
      <c r="AV10" s="152"/>
      <c r="AW10" s="306">
        <f t="shared" ref="AW10:AW47" si="1">VLOOKUP($F$10,AV$3:AX$6,3,0)*AV10</f>
        <v>0</v>
      </c>
      <c r="AX10" s="58">
        <f t="shared" ref="AX10:AX47" si="2">SUM(AY10:AZ10)</f>
        <v>0</v>
      </c>
      <c r="AY10" s="58">
        <f t="shared" ref="AY10:AY47" si="3">IFERROR(ROUNDDOWN(AU10*AW10*1/2,0),"")</f>
        <v>0</v>
      </c>
      <c r="AZ10" s="58">
        <f t="shared" ref="AZ10:AZ47" si="4">IFERROR(ROUNDDOWN(AU10*AW10*1/2,0),"")</f>
        <v>0</v>
      </c>
      <c r="BA10" s="175">
        <f t="shared" ref="BA10:BA47" si="5">IFERROR(VLOOKUP($F10,BB$3:BC$6,2,0),"")</f>
        <v>0</v>
      </c>
      <c r="BB10" s="152"/>
      <c r="BC10" s="306">
        <f t="shared" ref="BC10:BO25" si="6">VLOOKUP($F$10,BB$3:BD$6,3,0)*BB10</f>
        <v>0</v>
      </c>
      <c r="BD10" s="58">
        <f t="shared" ref="BD10:BD15" si="7">SUM(BE10:BF10)</f>
        <v>0</v>
      </c>
      <c r="BE10" s="58">
        <f t="shared" ref="BE10:BE47" si="8">IFERROR(ROUNDDOWN(BA10*BC10*1/2,0),"")</f>
        <v>0</v>
      </c>
      <c r="BF10" s="58">
        <f t="shared" ref="BF10:BF47" si="9">IFERROR(ROUNDDOWN(BA10*BC10*1/2,0),"")</f>
        <v>0</v>
      </c>
      <c r="BG10" s="175">
        <f t="shared" ref="BG10:BG47" si="10">IFERROR(VLOOKUP($F10,BH$3:BI$6,2,0),"")</f>
        <v>0</v>
      </c>
      <c r="BH10" s="152"/>
      <c r="BI10" s="306">
        <f t="shared" si="6"/>
        <v>0</v>
      </c>
      <c r="BJ10" s="58">
        <f t="shared" ref="BJ10:BJ15" si="11">SUM(BK10:BL10)</f>
        <v>0</v>
      </c>
      <c r="BK10" s="58">
        <f t="shared" ref="BK10:BK47" si="12">IFERROR(ROUNDDOWN(BG10*BI10*1/2,0),"")</f>
        <v>0</v>
      </c>
      <c r="BL10" s="58">
        <f t="shared" ref="BL10:BL47" si="13">IFERROR(ROUNDDOWN(BG10*BI10*1/2,0),"")</f>
        <v>0</v>
      </c>
      <c r="BM10" s="175">
        <f t="shared" ref="BM10:BM47" si="14">IFERROR(VLOOKUP($F10,BN$3:BO$6,2,0),"")</f>
        <v>0</v>
      </c>
      <c r="BN10" s="152"/>
      <c r="BO10" s="306">
        <f t="shared" si="6"/>
        <v>0</v>
      </c>
      <c r="BP10" s="58">
        <f t="shared" ref="BP10:BP15" si="15">SUM(BQ10:BR10)</f>
        <v>0</v>
      </c>
      <c r="BQ10" s="58">
        <f t="shared" ref="BQ10:BQ47" si="16">IFERROR(ROUNDDOWN(BM10*BO10*1/2,0),"")</f>
        <v>0</v>
      </c>
      <c r="BR10" s="58">
        <f t="shared" ref="BR10:BR47" si="17">IFERROR(ROUNDDOWN(BM10*BO10*1/2,0),"")</f>
        <v>0</v>
      </c>
      <c r="BS10" s="175">
        <f t="shared" ref="BS10:BS47" si="18">IFERROR(VLOOKUP($F10,BT$3:BU$6,2,0),"")</f>
        <v>0</v>
      </c>
      <c r="BT10" s="152"/>
      <c r="BU10" s="306">
        <f t="shared" ref="BU10:CG25" si="19">VLOOKUP($F$10,BT$3:BV$6,3,0)*BT10</f>
        <v>0</v>
      </c>
      <c r="BV10" s="58">
        <f t="shared" ref="BV10:BV15" si="20">SUM(BW10:BX10)</f>
        <v>0</v>
      </c>
      <c r="BW10" s="58">
        <f t="shared" ref="BW10:BW47" si="21">IFERROR(ROUNDDOWN(BS10*BU10*1/2,0),"")</f>
        <v>0</v>
      </c>
      <c r="BX10" s="58">
        <f t="shared" ref="BX10:BX47" si="22">IFERROR(ROUNDDOWN(BS10*BU10*1/2,0),"")</f>
        <v>0</v>
      </c>
      <c r="BY10" s="175">
        <f t="shared" ref="BY10:BY47" si="23">IFERROR(VLOOKUP($F10,BZ$3:CA$6,2,0),"")</f>
        <v>0</v>
      </c>
      <c r="BZ10" s="152"/>
      <c r="CA10" s="306">
        <f t="shared" si="19"/>
        <v>0</v>
      </c>
      <c r="CB10" s="58">
        <f t="shared" ref="CB10:CB15" si="24">SUM(CC10:CD10)</f>
        <v>0</v>
      </c>
      <c r="CC10" s="58">
        <f t="shared" ref="CC10:CC47" si="25">IFERROR(ROUNDDOWN(BY10*CA10*1/2,0),"")</f>
        <v>0</v>
      </c>
      <c r="CD10" s="58">
        <f t="shared" ref="CD10:CD47" si="26">IFERROR(ROUNDDOWN(BY10*CA10*1/2,0),"")</f>
        <v>0</v>
      </c>
      <c r="CE10" s="175">
        <f t="shared" ref="CE10:CE47" si="27">IFERROR(VLOOKUP($F10,CF$3:CG$6,2,0),"")</f>
        <v>0</v>
      </c>
      <c r="CF10" s="152"/>
      <c r="CG10" s="306">
        <f t="shared" si="19"/>
        <v>0</v>
      </c>
      <c r="CH10" s="58">
        <f t="shared" ref="CH10:CH15" si="28">SUM(CI10:CJ10)</f>
        <v>0</v>
      </c>
      <c r="CI10" s="58">
        <f t="shared" ref="CI10:CI47" si="29">IFERROR(ROUNDDOWN(CE10*CG10*1/2,0),"")</f>
        <v>0</v>
      </c>
      <c r="CJ10" s="58">
        <f t="shared" ref="CJ10:CJ47" si="30">IFERROR(ROUNDDOWN(CE10*CG10*1/2,0),"")</f>
        <v>0</v>
      </c>
      <c r="CK10" s="175">
        <f t="shared" ref="CK10:CK47" si="31">IFERROR(VLOOKUP($F10,CL$3:CM$6,2,0),"")</f>
        <v>0</v>
      </c>
      <c r="CL10" s="152"/>
      <c r="CM10" s="306">
        <f t="shared" ref="CM10:CS25" si="32">VLOOKUP($F$10,CL$3:CN$6,3,0)*CL10</f>
        <v>0</v>
      </c>
      <c r="CN10" s="58">
        <f t="shared" ref="CN10:CN15" si="33">SUM(CO10:CP10)</f>
        <v>0</v>
      </c>
      <c r="CO10" s="58">
        <f t="shared" ref="CO10:CO47" si="34">IFERROR(ROUNDDOWN(CK10*CM10*1/2,0),"")</f>
        <v>0</v>
      </c>
      <c r="CP10" s="58">
        <f t="shared" ref="CP10:CP47" si="35">IFERROR(ROUNDDOWN(CK10*CM10*1/2,0),"")</f>
        <v>0</v>
      </c>
      <c r="CQ10" s="175">
        <f t="shared" ref="CQ10:CQ47" si="36">IFERROR(VLOOKUP($F10,CR$3:CS$6,2,0),"")</f>
        <v>0</v>
      </c>
      <c r="CR10" s="152"/>
      <c r="CS10" s="306">
        <f t="shared" si="32"/>
        <v>0</v>
      </c>
      <c r="CT10" s="58">
        <f t="shared" ref="CT10:CT15" si="37">SUM(CU10:CV10)</f>
        <v>0</v>
      </c>
      <c r="CU10" s="58">
        <f t="shared" ref="CU10:CU47" si="38">IFERROR(ROUNDDOWN(CQ10*CS10*1/2,0),"")</f>
        <v>0</v>
      </c>
      <c r="CV10" s="58">
        <f t="shared" ref="CV10:CV47" si="39">IFERROR(ROUNDDOWN(CQ10*CS10*1/2,0),"")</f>
        <v>0</v>
      </c>
      <c r="CW10" s="58">
        <f>SUM(CX10:CY10)</f>
        <v>0</v>
      </c>
      <c r="CX10" s="58">
        <f t="shared" ref="CX10:CY13" si="40">AY10+BE10+BK10+BQ10+BW10+CC10+CI10+CO10+CU10</f>
        <v>0</v>
      </c>
      <c r="CY10" s="58">
        <f t="shared" si="40"/>
        <v>0</v>
      </c>
      <c r="CZ10" s="60">
        <f>I10-CX10</f>
        <v>48900</v>
      </c>
    </row>
    <row r="11" spans="1:104" ht="26.25" customHeight="1">
      <c r="A11" s="301"/>
      <c r="B11" s="47">
        <v>2</v>
      </c>
      <c r="C11" s="43" t="s">
        <v>167</v>
      </c>
      <c r="D11" s="43" t="s">
        <v>166</v>
      </c>
      <c r="E11" s="48">
        <v>1.5</v>
      </c>
      <c r="F11" s="49" t="s">
        <v>158</v>
      </c>
      <c r="G11" s="49">
        <v>47.1</v>
      </c>
      <c r="H11" s="50">
        <v>7000</v>
      </c>
      <c r="I11" s="51">
        <f t="shared" ref="I11:I19" si="41">ROUNDDOWN($G11*$H11*1/2,-2)</f>
        <v>164800</v>
      </c>
      <c r="J11" s="52" t="s">
        <v>159</v>
      </c>
      <c r="K11" s="51">
        <v>0</v>
      </c>
      <c r="L11" s="169">
        <f t="shared" ref="L11:L47" si="42">I11-K11</f>
        <v>164800</v>
      </c>
      <c r="M11" s="169">
        <f t="shared" ref="M11:M47" si="43">L11</f>
        <v>164800</v>
      </c>
      <c r="N11" s="182"/>
      <c r="O11" s="53">
        <f t="shared" ref="O11:O47" si="44">I11-M11-K11</f>
        <v>0</v>
      </c>
      <c r="P11" s="181"/>
      <c r="Q11" s="54">
        <f t="shared" ref="Q11:Q47" si="45">K11+M11+O11</f>
        <v>164800</v>
      </c>
      <c r="R11" s="55">
        <f t="shared" ref="R11:R47" si="46">I11</f>
        <v>164800</v>
      </c>
      <c r="S11" s="447"/>
      <c r="T11" s="447"/>
      <c r="U11" s="368"/>
      <c r="V11" s="368">
        <v>53</v>
      </c>
      <c r="W11" s="368"/>
      <c r="X11" s="368"/>
      <c r="Y11" s="201">
        <v>46283</v>
      </c>
      <c r="Z11" s="197">
        <f>Y11*0.939</f>
        <v>43459.737000000001</v>
      </c>
      <c r="AA11" s="209">
        <f t="shared" ref="AA11:AA47" si="47">ROUND(Y11*0.85,1)</f>
        <v>39340.6</v>
      </c>
      <c r="AB11" s="197">
        <f>AA11*0.939</f>
        <v>36940.823399999994</v>
      </c>
      <c r="AC11" s="61"/>
      <c r="AD11" s="61"/>
      <c r="AE11" s="62"/>
      <c r="AF11" s="362">
        <v>2</v>
      </c>
      <c r="AG11" s="363">
        <v>53</v>
      </c>
      <c r="AH11" s="364"/>
      <c r="AI11" s="364"/>
      <c r="AJ11" s="365"/>
      <c r="AK11" s="366"/>
      <c r="AL11" s="363"/>
      <c r="AM11" s="364"/>
      <c r="AN11" s="364"/>
      <c r="AO11" s="365"/>
      <c r="AP11" s="365"/>
      <c r="AQ11" s="364"/>
      <c r="AR11" s="364"/>
      <c r="AS11" s="365"/>
      <c r="AT11" s="216"/>
      <c r="AU11" s="175">
        <f t="shared" si="0"/>
        <v>0</v>
      </c>
      <c r="AV11" s="152"/>
      <c r="AW11" s="306">
        <f t="shared" si="1"/>
        <v>0</v>
      </c>
      <c r="AX11" s="58">
        <f t="shared" si="2"/>
        <v>0</v>
      </c>
      <c r="AY11" s="58">
        <f t="shared" si="3"/>
        <v>0</v>
      </c>
      <c r="AZ11" s="58">
        <f t="shared" si="4"/>
        <v>0</v>
      </c>
      <c r="BA11" s="175">
        <f t="shared" si="5"/>
        <v>0</v>
      </c>
      <c r="BB11" s="152"/>
      <c r="BC11" s="306">
        <f t="shared" si="6"/>
        <v>0</v>
      </c>
      <c r="BD11" s="58">
        <f t="shared" si="7"/>
        <v>0</v>
      </c>
      <c r="BE11" s="58">
        <f t="shared" si="8"/>
        <v>0</v>
      </c>
      <c r="BF11" s="58">
        <f t="shared" si="9"/>
        <v>0</v>
      </c>
      <c r="BG11" s="175">
        <f t="shared" si="10"/>
        <v>0</v>
      </c>
      <c r="BH11" s="152"/>
      <c r="BI11" s="306">
        <f t="shared" si="6"/>
        <v>0</v>
      </c>
      <c r="BJ11" s="58">
        <f t="shared" si="11"/>
        <v>0</v>
      </c>
      <c r="BK11" s="58">
        <f t="shared" si="12"/>
        <v>0</v>
      </c>
      <c r="BL11" s="58">
        <f t="shared" si="13"/>
        <v>0</v>
      </c>
      <c r="BM11" s="175">
        <f t="shared" si="14"/>
        <v>0</v>
      </c>
      <c r="BN11" s="152"/>
      <c r="BO11" s="306">
        <f t="shared" si="6"/>
        <v>0</v>
      </c>
      <c r="BP11" s="58">
        <f t="shared" si="15"/>
        <v>0</v>
      </c>
      <c r="BQ11" s="58">
        <f t="shared" si="16"/>
        <v>0</v>
      </c>
      <c r="BR11" s="58">
        <f t="shared" si="17"/>
        <v>0</v>
      </c>
      <c r="BS11" s="175">
        <f t="shared" si="18"/>
        <v>0</v>
      </c>
      <c r="BT11" s="152"/>
      <c r="BU11" s="306">
        <f t="shared" si="19"/>
        <v>0</v>
      </c>
      <c r="BV11" s="58">
        <f t="shared" si="20"/>
        <v>0</v>
      </c>
      <c r="BW11" s="58">
        <f t="shared" si="21"/>
        <v>0</v>
      </c>
      <c r="BX11" s="58">
        <f t="shared" si="22"/>
        <v>0</v>
      </c>
      <c r="BY11" s="175">
        <f t="shared" si="23"/>
        <v>0</v>
      </c>
      <c r="BZ11" s="152"/>
      <c r="CA11" s="306">
        <f t="shared" si="19"/>
        <v>0</v>
      </c>
      <c r="CB11" s="58">
        <f t="shared" si="24"/>
        <v>0</v>
      </c>
      <c r="CC11" s="58">
        <f t="shared" si="25"/>
        <v>0</v>
      </c>
      <c r="CD11" s="58">
        <f t="shared" si="26"/>
        <v>0</v>
      </c>
      <c r="CE11" s="175">
        <f t="shared" si="27"/>
        <v>0</v>
      </c>
      <c r="CF11" s="152"/>
      <c r="CG11" s="306">
        <f t="shared" si="19"/>
        <v>0</v>
      </c>
      <c r="CH11" s="58">
        <f t="shared" si="28"/>
        <v>0</v>
      </c>
      <c r="CI11" s="58">
        <f t="shared" si="29"/>
        <v>0</v>
      </c>
      <c r="CJ11" s="58">
        <f t="shared" si="30"/>
        <v>0</v>
      </c>
      <c r="CK11" s="175">
        <f t="shared" si="31"/>
        <v>0</v>
      </c>
      <c r="CL11" s="152"/>
      <c r="CM11" s="306">
        <f t="shared" si="32"/>
        <v>0</v>
      </c>
      <c r="CN11" s="58">
        <f t="shared" si="33"/>
        <v>0</v>
      </c>
      <c r="CO11" s="58">
        <f t="shared" si="34"/>
        <v>0</v>
      </c>
      <c r="CP11" s="58">
        <f t="shared" si="35"/>
        <v>0</v>
      </c>
      <c r="CQ11" s="175">
        <f t="shared" si="36"/>
        <v>0</v>
      </c>
      <c r="CR11" s="152"/>
      <c r="CS11" s="306">
        <f t="shared" si="32"/>
        <v>0</v>
      </c>
      <c r="CT11" s="58">
        <f t="shared" si="37"/>
        <v>0</v>
      </c>
      <c r="CU11" s="58">
        <f t="shared" si="38"/>
        <v>0</v>
      </c>
      <c r="CV11" s="58">
        <f t="shared" si="39"/>
        <v>0</v>
      </c>
      <c r="CW11" s="58">
        <f>SUM(CX11:CY11)</f>
        <v>0</v>
      </c>
      <c r="CX11" s="58">
        <f t="shared" si="40"/>
        <v>0</v>
      </c>
      <c r="CY11" s="58">
        <f t="shared" si="40"/>
        <v>0</v>
      </c>
      <c r="CZ11" s="60">
        <f t="shared" ref="CZ11:CZ13" si="48">I11-CX11</f>
        <v>164800</v>
      </c>
    </row>
    <row r="12" spans="1:104" ht="26.25" customHeight="1">
      <c r="A12" s="301"/>
      <c r="B12" s="47"/>
      <c r="C12" s="43"/>
      <c r="D12" s="43"/>
      <c r="E12" s="48">
        <v>1.5</v>
      </c>
      <c r="F12" s="49" t="s">
        <v>157</v>
      </c>
      <c r="G12" s="49">
        <v>44.5</v>
      </c>
      <c r="H12" s="50">
        <v>21000</v>
      </c>
      <c r="I12" s="51">
        <f t="shared" si="41"/>
        <v>467200</v>
      </c>
      <c r="J12" s="52" t="s">
        <v>160</v>
      </c>
      <c r="K12" s="51">
        <v>0</v>
      </c>
      <c r="L12" s="169">
        <f t="shared" si="42"/>
        <v>467200</v>
      </c>
      <c r="M12" s="169">
        <f t="shared" si="43"/>
        <v>467200</v>
      </c>
      <c r="N12" s="183"/>
      <c r="O12" s="53">
        <f t="shared" si="44"/>
        <v>0</v>
      </c>
      <c r="P12" s="181"/>
      <c r="Q12" s="54">
        <f t="shared" si="45"/>
        <v>467200</v>
      </c>
      <c r="R12" s="55">
        <f t="shared" si="46"/>
        <v>467200</v>
      </c>
      <c r="S12" s="446">
        <v>139</v>
      </c>
      <c r="T12" s="446">
        <v>139</v>
      </c>
      <c r="U12" s="368">
        <v>65</v>
      </c>
      <c r="V12" s="368"/>
      <c r="W12" s="368"/>
      <c r="X12" s="368"/>
      <c r="Y12" s="201">
        <v>65000</v>
      </c>
      <c r="Z12" s="197">
        <f>Y12</f>
        <v>65000</v>
      </c>
      <c r="AA12" s="209">
        <f t="shared" si="47"/>
        <v>55250</v>
      </c>
      <c r="AB12" s="207">
        <f>AA12</f>
        <v>55250</v>
      </c>
      <c r="AC12" s="50" t="s">
        <v>162</v>
      </c>
      <c r="AD12" s="50"/>
      <c r="AE12" s="57"/>
      <c r="AF12" s="362">
        <v>3</v>
      </c>
      <c r="AG12" s="363">
        <v>65</v>
      </c>
      <c r="AH12" s="214"/>
      <c r="AI12" s="214"/>
      <c r="AJ12" s="213"/>
      <c r="AK12" s="366"/>
      <c r="AL12" s="363"/>
      <c r="AM12" s="214"/>
      <c r="AN12" s="214"/>
      <c r="AO12" s="213"/>
      <c r="AP12" s="213"/>
      <c r="AQ12" s="214"/>
      <c r="AR12" s="214"/>
      <c r="AS12" s="213"/>
      <c r="AT12" s="215"/>
      <c r="AU12" s="175">
        <f t="shared" si="0"/>
        <v>0</v>
      </c>
      <c r="AV12" s="59"/>
      <c r="AW12" s="306">
        <f t="shared" si="1"/>
        <v>0</v>
      </c>
      <c r="AX12" s="58">
        <f t="shared" si="2"/>
        <v>0</v>
      </c>
      <c r="AY12" s="58">
        <f t="shared" si="3"/>
        <v>0</v>
      </c>
      <c r="AZ12" s="58">
        <f t="shared" si="4"/>
        <v>0</v>
      </c>
      <c r="BA12" s="175">
        <f t="shared" si="5"/>
        <v>0</v>
      </c>
      <c r="BB12" s="59"/>
      <c r="BC12" s="306">
        <f t="shared" si="6"/>
        <v>0</v>
      </c>
      <c r="BD12" s="58">
        <f t="shared" si="7"/>
        <v>0</v>
      </c>
      <c r="BE12" s="58">
        <f t="shared" si="8"/>
        <v>0</v>
      </c>
      <c r="BF12" s="58">
        <f t="shared" si="9"/>
        <v>0</v>
      </c>
      <c r="BG12" s="175">
        <f t="shared" si="10"/>
        <v>0</v>
      </c>
      <c r="BH12" s="59"/>
      <c r="BI12" s="306">
        <f t="shared" si="6"/>
        <v>0</v>
      </c>
      <c r="BJ12" s="58">
        <f t="shared" si="11"/>
        <v>0</v>
      </c>
      <c r="BK12" s="58">
        <f t="shared" si="12"/>
        <v>0</v>
      </c>
      <c r="BL12" s="58">
        <f t="shared" si="13"/>
        <v>0</v>
      </c>
      <c r="BM12" s="175">
        <f t="shared" si="14"/>
        <v>0</v>
      </c>
      <c r="BN12" s="59"/>
      <c r="BO12" s="306">
        <f t="shared" si="6"/>
        <v>0</v>
      </c>
      <c r="BP12" s="58">
        <f t="shared" si="15"/>
        <v>0</v>
      </c>
      <c r="BQ12" s="58">
        <f t="shared" si="16"/>
        <v>0</v>
      </c>
      <c r="BR12" s="58">
        <f t="shared" si="17"/>
        <v>0</v>
      </c>
      <c r="BS12" s="175">
        <f t="shared" si="18"/>
        <v>0</v>
      </c>
      <c r="BT12" s="59"/>
      <c r="BU12" s="306">
        <f t="shared" si="19"/>
        <v>0</v>
      </c>
      <c r="BV12" s="58">
        <f t="shared" si="20"/>
        <v>0</v>
      </c>
      <c r="BW12" s="58">
        <f t="shared" si="21"/>
        <v>0</v>
      </c>
      <c r="BX12" s="58">
        <f t="shared" si="22"/>
        <v>0</v>
      </c>
      <c r="BY12" s="175">
        <f t="shared" si="23"/>
        <v>0</v>
      </c>
      <c r="BZ12" s="59"/>
      <c r="CA12" s="306">
        <f t="shared" si="19"/>
        <v>0</v>
      </c>
      <c r="CB12" s="58">
        <f t="shared" si="24"/>
        <v>0</v>
      </c>
      <c r="CC12" s="58">
        <f t="shared" si="25"/>
        <v>0</v>
      </c>
      <c r="CD12" s="58">
        <f t="shared" si="26"/>
        <v>0</v>
      </c>
      <c r="CE12" s="175">
        <f t="shared" si="27"/>
        <v>0</v>
      </c>
      <c r="CF12" s="59"/>
      <c r="CG12" s="306">
        <f t="shared" si="19"/>
        <v>0</v>
      </c>
      <c r="CH12" s="58">
        <f t="shared" si="28"/>
        <v>0</v>
      </c>
      <c r="CI12" s="58">
        <f t="shared" si="29"/>
        <v>0</v>
      </c>
      <c r="CJ12" s="58">
        <f t="shared" si="30"/>
        <v>0</v>
      </c>
      <c r="CK12" s="175">
        <f t="shared" si="31"/>
        <v>0</v>
      </c>
      <c r="CL12" s="59"/>
      <c r="CM12" s="306">
        <f t="shared" si="32"/>
        <v>0</v>
      </c>
      <c r="CN12" s="58">
        <f t="shared" si="33"/>
        <v>0</v>
      </c>
      <c r="CO12" s="58">
        <f t="shared" si="34"/>
        <v>0</v>
      </c>
      <c r="CP12" s="58">
        <f t="shared" si="35"/>
        <v>0</v>
      </c>
      <c r="CQ12" s="175">
        <f t="shared" si="36"/>
        <v>0</v>
      </c>
      <c r="CR12" s="59"/>
      <c r="CS12" s="306">
        <f t="shared" si="32"/>
        <v>0</v>
      </c>
      <c r="CT12" s="58">
        <f t="shared" si="37"/>
        <v>0</v>
      </c>
      <c r="CU12" s="58">
        <f t="shared" si="38"/>
        <v>0</v>
      </c>
      <c r="CV12" s="58">
        <f t="shared" si="39"/>
        <v>0</v>
      </c>
      <c r="CW12" s="58">
        <f t="shared" ref="CW12:CW28" si="49">SUM(CX12:CY12)</f>
        <v>0</v>
      </c>
      <c r="CX12" s="58">
        <f t="shared" si="40"/>
        <v>0</v>
      </c>
      <c r="CY12" s="58">
        <f t="shared" si="40"/>
        <v>0</v>
      </c>
      <c r="CZ12" s="60">
        <f t="shared" si="48"/>
        <v>467200</v>
      </c>
    </row>
    <row r="13" spans="1:104" ht="26.25" customHeight="1">
      <c r="A13" s="301"/>
      <c r="B13" s="47"/>
      <c r="C13" s="43"/>
      <c r="D13" s="43"/>
      <c r="E13" s="48">
        <v>1.5</v>
      </c>
      <c r="F13" s="49" t="s">
        <v>158</v>
      </c>
      <c r="G13" s="49">
        <v>47.1</v>
      </c>
      <c r="H13" s="50">
        <v>8100</v>
      </c>
      <c r="I13" s="51">
        <f t="shared" si="41"/>
        <v>190700</v>
      </c>
      <c r="J13" s="52" t="s">
        <v>159</v>
      </c>
      <c r="K13" s="51">
        <v>0</v>
      </c>
      <c r="L13" s="169">
        <f t="shared" si="42"/>
        <v>190700</v>
      </c>
      <c r="M13" s="169">
        <f t="shared" si="43"/>
        <v>190700</v>
      </c>
      <c r="N13" s="183"/>
      <c r="O13" s="53">
        <f t="shared" si="44"/>
        <v>0</v>
      </c>
      <c r="P13" s="181"/>
      <c r="Q13" s="54">
        <f t="shared" si="45"/>
        <v>190700</v>
      </c>
      <c r="R13" s="55">
        <f t="shared" si="46"/>
        <v>190700</v>
      </c>
      <c r="S13" s="448"/>
      <c r="T13" s="448"/>
      <c r="U13" s="368"/>
      <c r="V13" s="368">
        <v>9</v>
      </c>
      <c r="W13" s="368"/>
      <c r="X13" s="368"/>
      <c r="Y13" s="201">
        <v>8451</v>
      </c>
      <c r="Z13" s="197">
        <f>Y13*0.939</f>
        <v>7935.4889999999996</v>
      </c>
      <c r="AA13" s="209">
        <f t="shared" si="47"/>
        <v>7183.4</v>
      </c>
      <c r="AB13" s="207">
        <f>AA13*0.939</f>
        <v>6745.2125999999989</v>
      </c>
      <c r="AC13" s="61"/>
      <c r="AD13" s="61"/>
      <c r="AE13" s="62"/>
      <c r="AF13" s="362"/>
      <c r="AG13" s="363"/>
      <c r="AH13" s="364"/>
      <c r="AI13" s="364"/>
      <c r="AJ13" s="365"/>
      <c r="AK13" s="366"/>
      <c r="AL13" s="363"/>
      <c r="AM13" s="364"/>
      <c r="AN13" s="364"/>
      <c r="AO13" s="365"/>
      <c r="AP13" s="365"/>
      <c r="AQ13" s="364"/>
      <c r="AR13" s="364"/>
      <c r="AS13" s="365"/>
      <c r="AT13" s="216"/>
      <c r="AU13" s="175">
        <f t="shared" si="0"/>
        <v>0</v>
      </c>
      <c r="AV13" s="59"/>
      <c r="AW13" s="306">
        <f t="shared" si="1"/>
        <v>0</v>
      </c>
      <c r="AX13" s="58">
        <f t="shared" si="2"/>
        <v>0</v>
      </c>
      <c r="AY13" s="58">
        <f t="shared" si="3"/>
        <v>0</v>
      </c>
      <c r="AZ13" s="58">
        <f t="shared" si="4"/>
        <v>0</v>
      </c>
      <c r="BA13" s="175">
        <f t="shared" si="5"/>
        <v>0</v>
      </c>
      <c r="BB13" s="59"/>
      <c r="BC13" s="306">
        <f t="shared" si="6"/>
        <v>0</v>
      </c>
      <c r="BD13" s="58">
        <f t="shared" si="7"/>
        <v>0</v>
      </c>
      <c r="BE13" s="58">
        <f t="shared" si="8"/>
        <v>0</v>
      </c>
      <c r="BF13" s="58">
        <f t="shared" si="9"/>
        <v>0</v>
      </c>
      <c r="BG13" s="175">
        <f t="shared" si="10"/>
        <v>0</v>
      </c>
      <c r="BH13" s="59"/>
      <c r="BI13" s="306">
        <f t="shared" si="6"/>
        <v>0</v>
      </c>
      <c r="BJ13" s="58">
        <f t="shared" si="11"/>
        <v>0</v>
      </c>
      <c r="BK13" s="58">
        <f t="shared" si="12"/>
        <v>0</v>
      </c>
      <c r="BL13" s="58">
        <f t="shared" si="13"/>
        <v>0</v>
      </c>
      <c r="BM13" s="175">
        <f t="shared" si="14"/>
        <v>0</v>
      </c>
      <c r="BN13" s="59"/>
      <c r="BO13" s="306">
        <f t="shared" si="6"/>
        <v>0</v>
      </c>
      <c r="BP13" s="58">
        <f t="shared" si="15"/>
        <v>0</v>
      </c>
      <c r="BQ13" s="58">
        <f t="shared" si="16"/>
        <v>0</v>
      </c>
      <c r="BR13" s="58">
        <f t="shared" si="17"/>
        <v>0</v>
      </c>
      <c r="BS13" s="175">
        <f t="shared" si="18"/>
        <v>0</v>
      </c>
      <c r="BT13" s="59"/>
      <c r="BU13" s="306">
        <f t="shared" si="19"/>
        <v>0</v>
      </c>
      <c r="BV13" s="58">
        <f t="shared" si="20"/>
        <v>0</v>
      </c>
      <c r="BW13" s="58">
        <f t="shared" si="21"/>
        <v>0</v>
      </c>
      <c r="BX13" s="58">
        <f t="shared" si="22"/>
        <v>0</v>
      </c>
      <c r="BY13" s="175">
        <f t="shared" si="23"/>
        <v>0</v>
      </c>
      <c r="BZ13" s="59"/>
      <c r="CA13" s="306">
        <f t="shared" si="19"/>
        <v>0</v>
      </c>
      <c r="CB13" s="58">
        <f t="shared" si="24"/>
        <v>0</v>
      </c>
      <c r="CC13" s="58">
        <f t="shared" si="25"/>
        <v>0</v>
      </c>
      <c r="CD13" s="58">
        <f t="shared" si="26"/>
        <v>0</v>
      </c>
      <c r="CE13" s="175">
        <f t="shared" si="27"/>
        <v>0</v>
      </c>
      <c r="CF13" s="59"/>
      <c r="CG13" s="306">
        <f t="shared" si="19"/>
        <v>0</v>
      </c>
      <c r="CH13" s="58">
        <f t="shared" si="28"/>
        <v>0</v>
      </c>
      <c r="CI13" s="58">
        <f t="shared" si="29"/>
        <v>0</v>
      </c>
      <c r="CJ13" s="58">
        <f t="shared" si="30"/>
        <v>0</v>
      </c>
      <c r="CK13" s="175">
        <f t="shared" si="31"/>
        <v>0</v>
      </c>
      <c r="CL13" s="59"/>
      <c r="CM13" s="306">
        <f t="shared" si="32"/>
        <v>0</v>
      </c>
      <c r="CN13" s="58">
        <f t="shared" si="33"/>
        <v>0</v>
      </c>
      <c r="CO13" s="58">
        <f t="shared" si="34"/>
        <v>0</v>
      </c>
      <c r="CP13" s="58">
        <f t="shared" si="35"/>
        <v>0</v>
      </c>
      <c r="CQ13" s="175">
        <f t="shared" si="36"/>
        <v>0</v>
      </c>
      <c r="CR13" s="59"/>
      <c r="CS13" s="306">
        <f t="shared" si="32"/>
        <v>0</v>
      </c>
      <c r="CT13" s="58">
        <f t="shared" si="37"/>
        <v>0</v>
      </c>
      <c r="CU13" s="58">
        <f t="shared" si="38"/>
        <v>0</v>
      </c>
      <c r="CV13" s="58">
        <f t="shared" si="39"/>
        <v>0</v>
      </c>
      <c r="CW13" s="58">
        <f t="shared" si="49"/>
        <v>0</v>
      </c>
      <c r="CX13" s="58">
        <f t="shared" si="40"/>
        <v>0</v>
      </c>
      <c r="CY13" s="58">
        <f t="shared" si="40"/>
        <v>0</v>
      </c>
      <c r="CZ13" s="60">
        <f t="shared" si="48"/>
        <v>190700</v>
      </c>
    </row>
    <row r="14" spans="1:104" ht="26.25" customHeight="1">
      <c r="A14" s="301"/>
      <c r="B14" s="47"/>
      <c r="C14" s="63"/>
      <c r="D14" s="43"/>
      <c r="E14" s="48">
        <v>1.5</v>
      </c>
      <c r="F14" s="49" t="s">
        <v>7</v>
      </c>
      <c r="G14" s="49">
        <v>57.8</v>
      </c>
      <c r="H14" s="50">
        <v>19189</v>
      </c>
      <c r="I14" s="51">
        <f t="shared" si="41"/>
        <v>554500</v>
      </c>
      <c r="J14" s="52" t="s">
        <v>159</v>
      </c>
      <c r="K14" s="51">
        <v>200000</v>
      </c>
      <c r="L14" s="169">
        <f t="shared" si="42"/>
        <v>354500</v>
      </c>
      <c r="M14" s="169">
        <f t="shared" si="43"/>
        <v>354500</v>
      </c>
      <c r="N14" s="183"/>
      <c r="O14" s="53">
        <f t="shared" si="44"/>
        <v>0</v>
      </c>
      <c r="P14" s="181"/>
      <c r="Q14" s="54">
        <f t="shared" si="45"/>
        <v>554500</v>
      </c>
      <c r="R14" s="55">
        <f t="shared" si="46"/>
        <v>554500</v>
      </c>
      <c r="S14" s="447"/>
      <c r="T14" s="447"/>
      <c r="U14" s="368"/>
      <c r="V14" s="368"/>
      <c r="W14" s="368">
        <v>65</v>
      </c>
      <c r="X14" s="368"/>
      <c r="Y14" s="201">
        <v>15991</v>
      </c>
      <c r="Z14" s="197">
        <f>Y14*1.299</f>
        <v>20772.308999999997</v>
      </c>
      <c r="AA14" s="209">
        <f t="shared" si="47"/>
        <v>13592.4</v>
      </c>
      <c r="AB14" s="207">
        <f>AA14*1.299</f>
        <v>17656.527599999998</v>
      </c>
      <c r="AC14" s="50"/>
      <c r="AD14" s="50"/>
      <c r="AE14" s="57"/>
      <c r="AF14" s="212"/>
      <c r="AG14" s="213"/>
      <c r="AH14" s="214"/>
      <c r="AI14" s="214"/>
      <c r="AJ14" s="213"/>
      <c r="AK14" s="214"/>
      <c r="AL14" s="213"/>
      <c r="AM14" s="214">
        <v>3</v>
      </c>
      <c r="AN14" s="214" t="s">
        <v>103</v>
      </c>
      <c r="AO14" s="213">
        <v>65</v>
      </c>
      <c r="AP14" s="213" t="s">
        <v>104</v>
      </c>
      <c r="AQ14" s="214">
        <v>3</v>
      </c>
      <c r="AR14" s="214" t="s">
        <v>105</v>
      </c>
      <c r="AS14" s="213">
        <v>65</v>
      </c>
      <c r="AT14" s="215"/>
      <c r="AU14" s="175">
        <f t="shared" si="0"/>
        <v>0</v>
      </c>
      <c r="AV14" s="59"/>
      <c r="AW14" s="306">
        <f t="shared" si="1"/>
        <v>0</v>
      </c>
      <c r="AX14" s="58">
        <f t="shared" si="2"/>
        <v>0</v>
      </c>
      <c r="AY14" s="58">
        <f t="shared" si="3"/>
        <v>0</v>
      </c>
      <c r="AZ14" s="58">
        <f t="shared" si="4"/>
        <v>0</v>
      </c>
      <c r="BA14" s="175">
        <f t="shared" si="5"/>
        <v>0</v>
      </c>
      <c r="BB14" s="59"/>
      <c r="BC14" s="306">
        <f t="shared" si="6"/>
        <v>0</v>
      </c>
      <c r="BD14" s="58">
        <f t="shared" si="7"/>
        <v>0</v>
      </c>
      <c r="BE14" s="58">
        <f t="shared" si="8"/>
        <v>0</v>
      </c>
      <c r="BF14" s="58">
        <f t="shared" si="9"/>
        <v>0</v>
      </c>
      <c r="BG14" s="175">
        <f t="shared" si="10"/>
        <v>0</v>
      </c>
      <c r="BH14" s="59"/>
      <c r="BI14" s="306">
        <f t="shared" si="6"/>
        <v>0</v>
      </c>
      <c r="BJ14" s="58">
        <f t="shared" si="11"/>
        <v>0</v>
      </c>
      <c r="BK14" s="58">
        <f t="shared" si="12"/>
        <v>0</v>
      </c>
      <c r="BL14" s="58">
        <f t="shared" si="13"/>
        <v>0</v>
      </c>
      <c r="BM14" s="175">
        <f t="shared" si="14"/>
        <v>0</v>
      </c>
      <c r="BN14" s="59"/>
      <c r="BO14" s="306">
        <f t="shared" si="6"/>
        <v>0</v>
      </c>
      <c r="BP14" s="58">
        <f t="shared" si="15"/>
        <v>0</v>
      </c>
      <c r="BQ14" s="58">
        <f t="shared" si="16"/>
        <v>0</v>
      </c>
      <c r="BR14" s="58">
        <f t="shared" si="17"/>
        <v>0</v>
      </c>
      <c r="BS14" s="175">
        <f t="shared" si="18"/>
        <v>0</v>
      </c>
      <c r="BT14" s="59"/>
      <c r="BU14" s="306">
        <f t="shared" si="19"/>
        <v>0</v>
      </c>
      <c r="BV14" s="58">
        <f t="shared" si="20"/>
        <v>0</v>
      </c>
      <c r="BW14" s="58">
        <f t="shared" si="21"/>
        <v>0</v>
      </c>
      <c r="BX14" s="58">
        <f t="shared" si="22"/>
        <v>0</v>
      </c>
      <c r="BY14" s="175">
        <f t="shared" si="23"/>
        <v>0</v>
      </c>
      <c r="BZ14" s="59"/>
      <c r="CA14" s="306">
        <f t="shared" si="19"/>
        <v>0</v>
      </c>
      <c r="CB14" s="58">
        <f t="shared" si="24"/>
        <v>0</v>
      </c>
      <c r="CC14" s="58">
        <f t="shared" si="25"/>
        <v>0</v>
      </c>
      <c r="CD14" s="58">
        <f t="shared" si="26"/>
        <v>0</v>
      </c>
      <c r="CE14" s="175">
        <f t="shared" si="27"/>
        <v>0</v>
      </c>
      <c r="CF14" s="59"/>
      <c r="CG14" s="306">
        <f t="shared" si="19"/>
        <v>0</v>
      </c>
      <c r="CH14" s="58">
        <f t="shared" si="28"/>
        <v>0</v>
      </c>
      <c r="CI14" s="58">
        <f t="shared" si="29"/>
        <v>0</v>
      </c>
      <c r="CJ14" s="58">
        <f t="shared" si="30"/>
        <v>0</v>
      </c>
      <c r="CK14" s="175">
        <f t="shared" si="31"/>
        <v>0</v>
      </c>
      <c r="CL14" s="59"/>
      <c r="CM14" s="306">
        <f t="shared" si="32"/>
        <v>0</v>
      </c>
      <c r="CN14" s="58">
        <f t="shared" si="33"/>
        <v>0</v>
      </c>
      <c r="CO14" s="58">
        <f t="shared" si="34"/>
        <v>0</v>
      </c>
      <c r="CP14" s="58">
        <f t="shared" si="35"/>
        <v>0</v>
      </c>
      <c r="CQ14" s="175">
        <f t="shared" si="36"/>
        <v>0</v>
      </c>
      <c r="CR14" s="59"/>
      <c r="CS14" s="306">
        <f t="shared" si="32"/>
        <v>0</v>
      </c>
      <c r="CT14" s="58">
        <f t="shared" si="37"/>
        <v>0</v>
      </c>
      <c r="CU14" s="58">
        <f t="shared" si="38"/>
        <v>0</v>
      </c>
      <c r="CV14" s="58">
        <f t="shared" si="39"/>
        <v>0</v>
      </c>
      <c r="CW14" s="58">
        <f>SUM(CX14:CY14)</f>
        <v>0</v>
      </c>
      <c r="CX14" s="58">
        <f>IFERROR(AY14+BE14+BK14+BQ14+BW14+CC14+CI14+CO14+CU14,"")</f>
        <v>0</v>
      </c>
      <c r="CY14" s="58">
        <f>IFERROR(AZ14+BF14+BL14+BR14+BX14+CD14+CJ14+CP14+CV14,"")</f>
        <v>0</v>
      </c>
      <c r="CZ14" s="60">
        <f>IFERROR(I14-CX14,"")</f>
        <v>554500</v>
      </c>
    </row>
    <row r="15" spans="1:104" ht="26.25" customHeight="1">
      <c r="A15" s="301"/>
      <c r="B15" s="47"/>
      <c r="C15" s="47"/>
      <c r="D15" s="43"/>
      <c r="E15" s="48">
        <v>1.5</v>
      </c>
      <c r="F15" s="49" t="s">
        <v>157</v>
      </c>
      <c r="G15" s="49">
        <v>44.5</v>
      </c>
      <c r="H15" s="50">
        <v>17200</v>
      </c>
      <c r="I15" s="51">
        <f t="shared" si="41"/>
        <v>382700</v>
      </c>
      <c r="J15" s="52" t="s">
        <v>160</v>
      </c>
      <c r="K15" s="51">
        <v>0</v>
      </c>
      <c r="L15" s="169">
        <f t="shared" si="42"/>
        <v>382700</v>
      </c>
      <c r="M15" s="169">
        <f t="shared" si="43"/>
        <v>382700</v>
      </c>
      <c r="N15" s="183"/>
      <c r="O15" s="53">
        <f t="shared" si="44"/>
        <v>0</v>
      </c>
      <c r="P15" s="181"/>
      <c r="Q15" s="54">
        <f t="shared" si="45"/>
        <v>382700</v>
      </c>
      <c r="R15" s="55">
        <f t="shared" si="46"/>
        <v>382700</v>
      </c>
      <c r="S15" s="328">
        <v>23</v>
      </c>
      <c r="T15" s="328">
        <v>23</v>
      </c>
      <c r="U15" s="368">
        <v>23</v>
      </c>
      <c r="V15" s="368"/>
      <c r="W15" s="368"/>
      <c r="X15" s="368"/>
      <c r="Y15" s="201">
        <v>20240</v>
      </c>
      <c r="Z15" s="197">
        <f>Y15</f>
        <v>20240</v>
      </c>
      <c r="AA15" s="209">
        <f t="shared" si="47"/>
        <v>17204</v>
      </c>
      <c r="AB15" s="207">
        <f>AA15</f>
        <v>17204</v>
      </c>
      <c r="AC15" s="50" t="s">
        <v>163</v>
      </c>
      <c r="AD15" s="50"/>
      <c r="AE15" s="57"/>
      <c r="AF15" s="212">
        <v>1</v>
      </c>
      <c r="AG15" s="213">
        <v>23</v>
      </c>
      <c r="AH15" s="214"/>
      <c r="AI15" s="214"/>
      <c r="AJ15" s="213"/>
      <c r="AK15" s="214"/>
      <c r="AL15" s="213"/>
      <c r="AM15" s="214"/>
      <c r="AN15" s="214"/>
      <c r="AO15" s="213"/>
      <c r="AP15" s="213"/>
      <c r="AQ15" s="214"/>
      <c r="AR15" s="214"/>
      <c r="AS15" s="213"/>
      <c r="AT15" s="215"/>
      <c r="AU15" s="175">
        <f t="shared" si="0"/>
        <v>0</v>
      </c>
      <c r="AV15" s="59"/>
      <c r="AW15" s="306">
        <f t="shared" si="1"/>
        <v>0</v>
      </c>
      <c r="AX15" s="58">
        <f t="shared" si="2"/>
        <v>0</v>
      </c>
      <c r="AY15" s="58">
        <f t="shared" si="3"/>
        <v>0</v>
      </c>
      <c r="AZ15" s="58">
        <f t="shared" si="4"/>
        <v>0</v>
      </c>
      <c r="BA15" s="175">
        <f t="shared" si="5"/>
        <v>0</v>
      </c>
      <c r="BB15" s="59"/>
      <c r="BC15" s="306">
        <f t="shared" si="6"/>
        <v>0</v>
      </c>
      <c r="BD15" s="58">
        <f t="shared" si="7"/>
        <v>0</v>
      </c>
      <c r="BE15" s="58">
        <f t="shared" si="8"/>
        <v>0</v>
      </c>
      <c r="BF15" s="58">
        <f t="shared" si="9"/>
        <v>0</v>
      </c>
      <c r="BG15" s="175">
        <f t="shared" si="10"/>
        <v>0</v>
      </c>
      <c r="BH15" s="59"/>
      <c r="BI15" s="306">
        <f t="shared" si="6"/>
        <v>0</v>
      </c>
      <c r="BJ15" s="58">
        <f t="shared" si="11"/>
        <v>0</v>
      </c>
      <c r="BK15" s="58">
        <f t="shared" si="12"/>
        <v>0</v>
      </c>
      <c r="BL15" s="58">
        <f t="shared" si="13"/>
        <v>0</v>
      </c>
      <c r="BM15" s="175">
        <f t="shared" si="14"/>
        <v>0</v>
      </c>
      <c r="BN15" s="59"/>
      <c r="BO15" s="306">
        <f t="shared" si="6"/>
        <v>0</v>
      </c>
      <c r="BP15" s="58">
        <f t="shared" si="15"/>
        <v>0</v>
      </c>
      <c r="BQ15" s="58">
        <f t="shared" si="16"/>
        <v>0</v>
      </c>
      <c r="BR15" s="58">
        <f t="shared" si="17"/>
        <v>0</v>
      </c>
      <c r="BS15" s="175">
        <f t="shared" si="18"/>
        <v>0</v>
      </c>
      <c r="BT15" s="59"/>
      <c r="BU15" s="306">
        <f t="shared" si="19"/>
        <v>0</v>
      </c>
      <c r="BV15" s="58">
        <f t="shared" si="20"/>
        <v>0</v>
      </c>
      <c r="BW15" s="58">
        <f t="shared" si="21"/>
        <v>0</v>
      </c>
      <c r="BX15" s="58">
        <f t="shared" si="22"/>
        <v>0</v>
      </c>
      <c r="BY15" s="175">
        <f t="shared" si="23"/>
        <v>0</v>
      </c>
      <c r="BZ15" s="59"/>
      <c r="CA15" s="306">
        <f t="shared" si="19"/>
        <v>0</v>
      </c>
      <c r="CB15" s="58">
        <f t="shared" si="24"/>
        <v>0</v>
      </c>
      <c r="CC15" s="58">
        <f t="shared" si="25"/>
        <v>0</v>
      </c>
      <c r="CD15" s="58">
        <f t="shared" si="26"/>
        <v>0</v>
      </c>
      <c r="CE15" s="175">
        <f t="shared" si="27"/>
        <v>0</v>
      </c>
      <c r="CF15" s="59"/>
      <c r="CG15" s="306">
        <f t="shared" si="19"/>
        <v>0</v>
      </c>
      <c r="CH15" s="58">
        <f t="shared" si="28"/>
        <v>0</v>
      </c>
      <c r="CI15" s="58">
        <f t="shared" si="29"/>
        <v>0</v>
      </c>
      <c r="CJ15" s="58">
        <f t="shared" si="30"/>
        <v>0</v>
      </c>
      <c r="CK15" s="175">
        <f t="shared" si="31"/>
        <v>0</v>
      </c>
      <c r="CL15" s="59"/>
      <c r="CM15" s="306">
        <f t="shared" si="32"/>
        <v>0</v>
      </c>
      <c r="CN15" s="58">
        <f t="shared" si="33"/>
        <v>0</v>
      </c>
      <c r="CO15" s="58">
        <f t="shared" si="34"/>
        <v>0</v>
      </c>
      <c r="CP15" s="58">
        <f t="shared" si="35"/>
        <v>0</v>
      </c>
      <c r="CQ15" s="175">
        <f t="shared" si="36"/>
        <v>0</v>
      </c>
      <c r="CR15" s="59"/>
      <c r="CS15" s="306">
        <f t="shared" si="32"/>
        <v>0</v>
      </c>
      <c r="CT15" s="58">
        <f t="shared" si="37"/>
        <v>0</v>
      </c>
      <c r="CU15" s="58">
        <f t="shared" si="38"/>
        <v>0</v>
      </c>
      <c r="CV15" s="58">
        <f t="shared" si="39"/>
        <v>0</v>
      </c>
      <c r="CW15" s="58">
        <f>SUM(CX15:CY15)</f>
        <v>0</v>
      </c>
      <c r="CX15" s="58">
        <f>IFERROR(AY15+BE15+BK15+BQ15+BW15+CC15+CI15+CO15+CU15,"")</f>
        <v>0</v>
      </c>
      <c r="CY15" s="58">
        <f>IFERROR(AZ15+BF15+BL15+BR15+BX15+CD15+CJ15+CP15+CV15,"")</f>
        <v>0</v>
      </c>
      <c r="CZ15" s="60">
        <f>IFERROR(I15-CX15,"")</f>
        <v>382700</v>
      </c>
    </row>
    <row r="16" spans="1:104" ht="26.25" customHeight="1">
      <c r="A16" s="301"/>
      <c r="B16" s="47"/>
      <c r="C16" s="47"/>
      <c r="D16" s="43"/>
      <c r="E16" s="48">
        <v>1.5</v>
      </c>
      <c r="F16" s="49" t="s">
        <v>157</v>
      </c>
      <c r="G16" s="49">
        <v>44.5</v>
      </c>
      <c r="H16" s="50">
        <v>34000</v>
      </c>
      <c r="I16" s="51">
        <f t="shared" si="41"/>
        <v>756500</v>
      </c>
      <c r="J16" s="52" t="s">
        <v>160</v>
      </c>
      <c r="K16" s="51">
        <v>300000</v>
      </c>
      <c r="L16" s="169">
        <f t="shared" si="42"/>
        <v>456500</v>
      </c>
      <c r="M16" s="169">
        <f t="shared" si="43"/>
        <v>456500</v>
      </c>
      <c r="N16" s="183"/>
      <c r="O16" s="53">
        <f t="shared" si="44"/>
        <v>0</v>
      </c>
      <c r="P16" s="181"/>
      <c r="Q16" s="54">
        <f t="shared" si="45"/>
        <v>756500</v>
      </c>
      <c r="R16" s="55">
        <f t="shared" si="46"/>
        <v>756500</v>
      </c>
      <c r="S16" s="446">
        <v>70</v>
      </c>
      <c r="T16" s="446">
        <v>70</v>
      </c>
      <c r="U16" s="368">
        <v>50</v>
      </c>
      <c r="V16" s="368"/>
      <c r="W16" s="368"/>
      <c r="X16" s="368"/>
      <c r="Y16" s="201">
        <v>40000</v>
      </c>
      <c r="Z16" s="197">
        <f>Y16</f>
        <v>40000</v>
      </c>
      <c r="AA16" s="209">
        <f t="shared" si="47"/>
        <v>34000</v>
      </c>
      <c r="AB16" s="207">
        <f>AA16</f>
        <v>34000</v>
      </c>
      <c r="AC16" s="50" t="s">
        <v>164</v>
      </c>
      <c r="AD16" s="50"/>
      <c r="AE16" s="57"/>
      <c r="AF16" s="212">
        <v>2</v>
      </c>
      <c r="AG16" s="213">
        <v>50</v>
      </c>
      <c r="AH16" s="214"/>
      <c r="AI16" s="214"/>
      <c r="AJ16" s="213"/>
      <c r="AK16" s="214"/>
      <c r="AL16" s="213"/>
      <c r="AM16" s="214"/>
      <c r="AN16" s="214"/>
      <c r="AO16" s="213"/>
      <c r="AP16" s="213"/>
      <c r="AQ16" s="214"/>
      <c r="AR16" s="214"/>
      <c r="AS16" s="213"/>
      <c r="AT16" s="215"/>
      <c r="AU16" s="175">
        <f t="shared" si="0"/>
        <v>0</v>
      </c>
      <c r="AV16" s="59"/>
      <c r="AW16" s="306">
        <f t="shared" si="1"/>
        <v>0</v>
      </c>
      <c r="AX16" s="58">
        <f t="shared" si="2"/>
        <v>0</v>
      </c>
      <c r="AY16" s="58">
        <f t="shared" si="3"/>
        <v>0</v>
      </c>
      <c r="AZ16" s="58">
        <f t="shared" si="4"/>
        <v>0</v>
      </c>
      <c r="BA16" s="175">
        <f t="shared" si="5"/>
        <v>0</v>
      </c>
      <c r="BB16" s="59"/>
      <c r="BC16" s="306">
        <f t="shared" si="6"/>
        <v>0</v>
      </c>
      <c r="BD16" s="58">
        <f t="shared" ref="BD16:BD47" si="50">SUM(BE16:BF16)</f>
        <v>0</v>
      </c>
      <c r="BE16" s="58">
        <f t="shared" si="8"/>
        <v>0</v>
      </c>
      <c r="BF16" s="58">
        <f t="shared" si="9"/>
        <v>0</v>
      </c>
      <c r="BG16" s="175">
        <f t="shared" si="10"/>
        <v>0</v>
      </c>
      <c r="BH16" s="59"/>
      <c r="BI16" s="306">
        <f t="shared" si="6"/>
        <v>0</v>
      </c>
      <c r="BJ16" s="58">
        <f t="shared" ref="BJ16:BJ47" si="51">SUM(BK16:BL16)</f>
        <v>0</v>
      </c>
      <c r="BK16" s="58">
        <f t="shared" si="12"/>
        <v>0</v>
      </c>
      <c r="BL16" s="58">
        <f t="shared" si="13"/>
        <v>0</v>
      </c>
      <c r="BM16" s="175">
        <f t="shared" si="14"/>
        <v>0</v>
      </c>
      <c r="BN16" s="59"/>
      <c r="BO16" s="306">
        <f t="shared" si="6"/>
        <v>0</v>
      </c>
      <c r="BP16" s="58">
        <f t="shared" ref="BP16:BP47" si="52">SUM(BQ16:BR16)</f>
        <v>0</v>
      </c>
      <c r="BQ16" s="58">
        <f t="shared" si="16"/>
        <v>0</v>
      </c>
      <c r="BR16" s="58">
        <f t="shared" si="17"/>
        <v>0</v>
      </c>
      <c r="BS16" s="175">
        <f t="shared" si="18"/>
        <v>0</v>
      </c>
      <c r="BT16" s="59"/>
      <c r="BU16" s="306">
        <f t="shared" si="19"/>
        <v>0</v>
      </c>
      <c r="BV16" s="58">
        <f t="shared" ref="BV16:BV47" si="53">SUM(BW16:BX16)</f>
        <v>0</v>
      </c>
      <c r="BW16" s="58">
        <f t="shared" si="21"/>
        <v>0</v>
      </c>
      <c r="BX16" s="58">
        <f t="shared" si="22"/>
        <v>0</v>
      </c>
      <c r="BY16" s="175">
        <f t="shared" si="23"/>
        <v>0</v>
      </c>
      <c r="BZ16" s="59"/>
      <c r="CA16" s="306">
        <f t="shared" si="19"/>
        <v>0</v>
      </c>
      <c r="CB16" s="58">
        <f t="shared" ref="CB16:CB47" si="54">SUM(CC16:CD16)</f>
        <v>0</v>
      </c>
      <c r="CC16" s="58">
        <f t="shared" si="25"/>
        <v>0</v>
      </c>
      <c r="CD16" s="58">
        <f t="shared" si="26"/>
        <v>0</v>
      </c>
      <c r="CE16" s="175">
        <f t="shared" si="27"/>
        <v>0</v>
      </c>
      <c r="CF16" s="59"/>
      <c r="CG16" s="306">
        <f t="shared" si="19"/>
        <v>0</v>
      </c>
      <c r="CH16" s="58">
        <f t="shared" ref="CH16:CH47" si="55">SUM(CI16:CJ16)</f>
        <v>0</v>
      </c>
      <c r="CI16" s="58">
        <f t="shared" si="29"/>
        <v>0</v>
      </c>
      <c r="CJ16" s="58">
        <f t="shared" si="30"/>
        <v>0</v>
      </c>
      <c r="CK16" s="175">
        <f t="shared" si="31"/>
        <v>0</v>
      </c>
      <c r="CL16" s="59"/>
      <c r="CM16" s="306">
        <f t="shared" si="32"/>
        <v>0</v>
      </c>
      <c r="CN16" s="58">
        <f t="shared" ref="CN16:CN47" si="56">SUM(CO16:CP16)</f>
        <v>0</v>
      </c>
      <c r="CO16" s="58">
        <f t="shared" si="34"/>
        <v>0</v>
      </c>
      <c r="CP16" s="58">
        <f t="shared" si="35"/>
        <v>0</v>
      </c>
      <c r="CQ16" s="175">
        <f t="shared" si="36"/>
        <v>0</v>
      </c>
      <c r="CR16" s="59"/>
      <c r="CS16" s="306">
        <f t="shared" si="32"/>
        <v>0</v>
      </c>
      <c r="CT16" s="58">
        <f t="shared" ref="CT16:CT47" si="57">SUM(CU16:CV16)</f>
        <v>0</v>
      </c>
      <c r="CU16" s="58">
        <f t="shared" si="38"/>
        <v>0</v>
      </c>
      <c r="CV16" s="58">
        <f t="shared" si="39"/>
        <v>0</v>
      </c>
      <c r="CW16" s="58">
        <f t="shared" si="49"/>
        <v>0</v>
      </c>
      <c r="CX16" s="58">
        <f t="shared" ref="CX16:CY47" si="58">IFERROR(AY16+BE16+BK16+BQ16+BW16+CC16+CI16+CO16+CU16,"")</f>
        <v>0</v>
      </c>
      <c r="CY16" s="58">
        <f t="shared" si="58"/>
        <v>0</v>
      </c>
      <c r="CZ16" s="60">
        <f t="shared" ref="CZ16:CZ47" si="59">IFERROR(I16-CX16,"")</f>
        <v>756500</v>
      </c>
    </row>
    <row r="17" spans="1:104" ht="26.25" customHeight="1">
      <c r="A17" s="301"/>
      <c r="B17" s="47"/>
      <c r="C17" s="47"/>
      <c r="D17" s="43"/>
      <c r="E17" s="48">
        <v>1.5</v>
      </c>
      <c r="F17" s="49" t="s">
        <v>158</v>
      </c>
      <c r="G17" s="49">
        <v>47.1</v>
      </c>
      <c r="H17" s="50">
        <v>12700</v>
      </c>
      <c r="I17" s="51">
        <f t="shared" si="41"/>
        <v>299000</v>
      </c>
      <c r="J17" s="52" t="s">
        <v>159</v>
      </c>
      <c r="K17" s="51">
        <v>0</v>
      </c>
      <c r="L17" s="169">
        <f t="shared" si="42"/>
        <v>299000</v>
      </c>
      <c r="M17" s="169">
        <f t="shared" si="43"/>
        <v>299000</v>
      </c>
      <c r="N17" s="183"/>
      <c r="O17" s="53">
        <f t="shared" si="44"/>
        <v>0</v>
      </c>
      <c r="P17" s="181"/>
      <c r="Q17" s="54">
        <f t="shared" si="45"/>
        <v>299000</v>
      </c>
      <c r="R17" s="55">
        <f t="shared" si="46"/>
        <v>299000</v>
      </c>
      <c r="S17" s="447"/>
      <c r="T17" s="447"/>
      <c r="U17" s="368"/>
      <c r="V17" s="368">
        <v>20</v>
      </c>
      <c r="W17" s="368"/>
      <c r="X17" s="368"/>
      <c r="Y17" s="201">
        <v>15024</v>
      </c>
      <c r="Z17" s="197">
        <f>Y17*0.939</f>
        <v>14107.536</v>
      </c>
      <c r="AA17" s="209">
        <f t="shared" si="47"/>
        <v>12770.4</v>
      </c>
      <c r="AB17" s="207">
        <f>AA17*0.939</f>
        <v>11991.405599999998</v>
      </c>
      <c r="AC17" s="50"/>
      <c r="AD17" s="50"/>
      <c r="AE17" s="57"/>
      <c r="AF17" s="212"/>
      <c r="AG17" s="213"/>
      <c r="AH17" s="214"/>
      <c r="AI17" s="214"/>
      <c r="AJ17" s="213"/>
      <c r="AK17" s="214"/>
      <c r="AL17" s="213"/>
      <c r="AM17" s="214"/>
      <c r="AN17" s="214"/>
      <c r="AO17" s="213"/>
      <c r="AP17" s="213"/>
      <c r="AQ17" s="214"/>
      <c r="AR17" s="214"/>
      <c r="AS17" s="213"/>
      <c r="AT17" s="215"/>
      <c r="AU17" s="175">
        <f t="shared" si="0"/>
        <v>0</v>
      </c>
      <c r="AV17" s="59"/>
      <c r="AW17" s="306">
        <f t="shared" si="1"/>
        <v>0</v>
      </c>
      <c r="AX17" s="58">
        <f t="shared" si="2"/>
        <v>0</v>
      </c>
      <c r="AY17" s="58">
        <f t="shared" si="3"/>
        <v>0</v>
      </c>
      <c r="AZ17" s="58">
        <f t="shared" si="4"/>
        <v>0</v>
      </c>
      <c r="BA17" s="175">
        <f t="shared" si="5"/>
        <v>0</v>
      </c>
      <c r="BB17" s="59"/>
      <c r="BC17" s="306">
        <f t="shared" si="6"/>
        <v>0</v>
      </c>
      <c r="BD17" s="58">
        <f t="shared" si="50"/>
        <v>0</v>
      </c>
      <c r="BE17" s="58">
        <f t="shared" si="8"/>
        <v>0</v>
      </c>
      <c r="BF17" s="58">
        <f t="shared" si="9"/>
        <v>0</v>
      </c>
      <c r="BG17" s="175">
        <f t="shared" si="10"/>
        <v>0</v>
      </c>
      <c r="BH17" s="59"/>
      <c r="BI17" s="306">
        <f t="shared" si="6"/>
        <v>0</v>
      </c>
      <c r="BJ17" s="58">
        <f t="shared" si="51"/>
        <v>0</v>
      </c>
      <c r="BK17" s="58">
        <f t="shared" si="12"/>
        <v>0</v>
      </c>
      <c r="BL17" s="58">
        <f t="shared" si="13"/>
        <v>0</v>
      </c>
      <c r="BM17" s="175">
        <f t="shared" si="14"/>
        <v>0</v>
      </c>
      <c r="BN17" s="59"/>
      <c r="BO17" s="306">
        <f t="shared" si="6"/>
        <v>0</v>
      </c>
      <c r="BP17" s="58">
        <f t="shared" si="52"/>
        <v>0</v>
      </c>
      <c r="BQ17" s="58">
        <f t="shared" si="16"/>
        <v>0</v>
      </c>
      <c r="BR17" s="58">
        <f t="shared" si="17"/>
        <v>0</v>
      </c>
      <c r="BS17" s="175">
        <f t="shared" si="18"/>
        <v>0</v>
      </c>
      <c r="BT17" s="59"/>
      <c r="BU17" s="306">
        <f t="shared" si="19"/>
        <v>0</v>
      </c>
      <c r="BV17" s="58">
        <f t="shared" si="53"/>
        <v>0</v>
      </c>
      <c r="BW17" s="58">
        <f t="shared" si="21"/>
        <v>0</v>
      </c>
      <c r="BX17" s="58">
        <f t="shared" si="22"/>
        <v>0</v>
      </c>
      <c r="BY17" s="175">
        <f t="shared" si="23"/>
        <v>0</v>
      </c>
      <c r="BZ17" s="59"/>
      <c r="CA17" s="306">
        <f t="shared" si="19"/>
        <v>0</v>
      </c>
      <c r="CB17" s="58">
        <f t="shared" si="54"/>
        <v>0</v>
      </c>
      <c r="CC17" s="58">
        <f t="shared" si="25"/>
        <v>0</v>
      </c>
      <c r="CD17" s="58">
        <f t="shared" si="26"/>
        <v>0</v>
      </c>
      <c r="CE17" s="175">
        <f t="shared" si="27"/>
        <v>0</v>
      </c>
      <c r="CF17" s="59"/>
      <c r="CG17" s="306">
        <f t="shared" si="19"/>
        <v>0</v>
      </c>
      <c r="CH17" s="58">
        <f t="shared" si="55"/>
        <v>0</v>
      </c>
      <c r="CI17" s="58">
        <f t="shared" si="29"/>
        <v>0</v>
      </c>
      <c r="CJ17" s="58">
        <f t="shared" si="30"/>
        <v>0</v>
      </c>
      <c r="CK17" s="175">
        <f t="shared" si="31"/>
        <v>0</v>
      </c>
      <c r="CL17" s="59"/>
      <c r="CM17" s="306">
        <f t="shared" si="32"/>
        <v>0</v>
      </c>
      <c r="CN17" s="58">
        <f t="shared" si="56"/>
        <v>0</v>
      </c>
      <c r="CO17" s="58">
        <f t="shared" si="34"/>
        <v>0</v>
      </c>
      <c r="CP17" s="58">
        <f t="shared" si="35"/>
        <v>0</v>
      </c>
      <c r="CQ17" s="175">
        <f t="shared" si="36"/>
        <v>0</v>
      </c>
      <c r="CR17" s="59"/>
      <c r="CS17" s="306">
        <f t="shared" si="32"/>
        <v>0</v>
      </c>
      <c r="CT17" s="58">
        <f t="shared" si="57"/>
        <v>0</v>
      </c>
      <c r="CU17" s="58">
        <f t="shared" si="38"/>
        <v>0</v>
      </c>
      <c r="CV17" s="58">
        <f t="shared" si="39"/>
        <v>0</v>
      </c>
      <c r="CW17" s="58">
        <f t="shared" si="49"/>
        <v>0</v>
      </c>
      <c r="CX17" s="58">
        <f t="shared" si="58"/>
        <v>0</v>
      </c>
      <c r="CY17" s="58">
        <f t="shared" si="58"/>
        <v>0</v>
      </c>
      <c r="CZ17" s="60">
        <f t="shared" si="59"/>
        <v>299000</v>
      </c>
    </row>
    <row r="18" spans="1:104" ht="26.25" customHeight="1">
      <c r="A18" s="301"/>
      <c r="B18" s="47"/>
      <c r="C18" s="47"/>
      <c r="D18" s="43"/>
      <c r="E18" s="48">
        <v>1.5</v>
      </c>
      <c r="F18" s="49" t="s">
        <v>158</v>
      </c>
      <c r="G18" s="49">
        <v>47.1</v>
      </c>
      <c r="H18" s="50">
        <v>9500</v>
      </c>
      <c r="I18" s="51">
        <f t="shared" si="41"/>
        <v>223700</v>
      </c>
      <c r="J18" s="52" t="s">
        <v>159</v>
      </c>
      <c r="K18" s="51">
        <v>0</v>
      </c>
      <c r="L18" s="169">
        <f t="shared" si="42"/>
        <v>223700</v>
      </c>
      <c r="M18" s="169">
        <f t="shared" si="43"/>
        <v>223700</v>
      </c>
      <c r="N18" s="183"/>
      <c r="O18" s="53">
        <f t="shared" si="44"/>
        <v>0</v>
      </c>
      <c r="P18" s="181"/>
      <c r="Q18" s="54">
        <f t="shared" si="45"/>
        <v>223700</v>
      </c>
      <c r="R18" s="55">
        <f t="shared" si="46"/>
        <v>223700</v>
      </c>
      <c r="S18" s="328">
        <v>15</v>
      </c>
      <c r="T18" s="328">
        <v>15</v>
      </c>
      <c r="U18" s="368"/>
      <c r="V18" s="368">
        <v>15</v>
      </c>
      <c r="W18" s="368"/>
      <c r="X18" s="368"/>
      <c r="Y18" s="201">
        <v>11268</v>
      </c>
      <c r="Z18" s="197">
        <f>Y18*0.939</f>
        <v>10580.652</v>
      </c>
      <c r="AA18" s="209">
        <f t="shared" si="47"/>
        <v>9577.7999999999993</v>
      </c>
      <c r="AB18" s="207">
        <f>AA18*0.939</f>
        <v>8993.5541999999987</v>
      </c>
      <c r="AC18" s="50" t="s">
        <v>164</v>
      </c>
      <c r="AD18" s="50"/>
      <c r="AE18" s="57"/>
      <c r="AF18" s="212">
        <v>1</v>
      </c>
      <c r="AG18" s="213">
        <v>15</v>
      </c>
      <c r="AH18" s="214"/>
      <c r="AI18" s="214"/>
      <c r="AJ18" s="213"/>
      <c r="AK18" s="214"/>
      <c r="AL18" s="213"/>
      <c r="AM18" s="214"/>
      <c r="AN18" s="214"/>
      <c r="AO18" s="213"/>
      <c r="AP18" s="213"/>
      <c r="AQ18" s="214"/>
      <c r="AR18" s="214"/>
      <c r="AS18" s="213"/>
      <c r="AT18" s="215"/>
      <c r="AU18" s="175">
        <f t="shared" si="0"/>
        <v>0</v>
      </c>
      <c r="AV18" s="59"/>
      <c r="AW18" s="306">
        <f t="shared" si="1"/>
        <v>0</v>
      </c>
      <c r="AX18" s="58">
        <f t="shared" si="2"/>
        <v>0</v>
      </c>
      <c r="AY18" s="58">
        <f t="shared" si="3"/>
        <v>0</v>
      </c>
      <c r="AZ18" s="58">
        <f t="shared" si="4"/>
        <v>0</v>
      </c>
      <c r="BA18" s="175">
        <f t="shared" si="5"/>
        <v>0</v>
      </c>
      <c r="BB18" s="59"/>
      <c r="BC18" s="306">
        <f t="shared" si="6"/>
        <v>0</v>
      </c>
      <c r="BD18" s="58">
        <f t="shared" si="50"/>
        <v>0</v>
      </c>
      <c r="BE18" s="58">
        <f t="shared" si="8"/>
        <v>0</v>
      </c>
      <c r="BF18" s="58">
        <f t="shared" si="9"/>
        <v>0</v>
      </c>
      <c r="BG18" s="175">
        <f t="shared" si="10"/>
        <v>0</v>
      </c>
      <c r="BH18" s="59"/>
      <c r="BI18" s="306">
        <f t="shared" si="6"/>
        <v>0</v>
      </c>
      <c r="BJ18" s="58">
        <f t="shared" si="51"/>
        <v>0</v>
      </c>
      <c r="BK18" s="58">
        <f t="shared" si="12"/>
        <v>0</v>
      </c>
      <c r="BL18" s="58">
        <f t="shared" si="13"/>
        <v>0</v>
      </c>
      <c r="BM18" s="175">
        <f t="shared" si="14"/>
        <v>0</v>
      </c>
      <c r="BN18" s="59"/>
      <c r="BO18" s="306">
        <f t="shared" si="6"/>
        <v>0</v>
      </c>
      <c r="BP18" s="58">
        <f t="shared" si="52"/>
        <v>0</v>
      </c>
      <c r="BQ18" s="58">
        <f t="shared" si="16"/>
        <v>0</v>
      </c>
      <c r="BR18" s="58">
        <f t="shared" si="17"/>
        <v>0</v>
      </c>
      <c r="BS18" s="175">
        <f t="shared" si="18"/>
        <v>0</v>
      </c>
      <c r="BT18" s="59"/>
      <c r="BU18" s="306">
        <f t="shared" si="19"/>
        <v>0</v>
      </c>
      <c r="BV18" s="58">
        <f t="shared" si="53"/>
        <v>0</v>
      </c>
      <c r="BW18" s="58">
        <f t="shared" si="21"/>
        <v>0</v>
      </c>
      <c r="BX18" s="58">
        <f t="shared" si="22"/>
        <v>0</v>
      </c>
      <c r="BY18" s="175">
        <f t="shared" si="23"/>
        <v>0</v>
      </c>
      <c r="BZ18" s="59"/>
      <c r="CA18" s="306">
        <f t="shared" si="19"/>
        <v>0</v>
      </c>
      <c r="CB18" s="58">
        <f t="shared" si="54"/>
        <v>0</v>
      </c>
      <c r="CC18" s="58">
        <f t="shared" si="25"/>
        <v>0</v>
      </c>
      <c r="CD18" s="58">
        <f t="shared" si="26"/>
        <v>0</v>
      </c>
      <c r="CE18" s="175">
        <f t="shared" si="27"/>
        <v>0</v>
      </c>
      <c r="CF18" s="59"/>
      <c r="CG18" s="306">
        <f t="shared" si="19"/>
        <v>0</v>
      </c>
      <c r="CH18" s="58">
        <f t="shared" si="55"/>
        <v>0</v>
      </c>
      <c r="CI18" s="58">
        <f t="shared" si="29"/>
        <v>0</v>
      </c>
      <c r="CJ18" s="58">
        <f t="shared" si="30"/>
        <v>0</v>
      </c>
      <c r="CK18" s="175">
        <f t="shared" si="31"/>
        <v>0</v>
      </c>
      <c r="CL18" s="59"/>
      <c r="CM18" s="306">
        <f t="shared" si="32"/>
        <v>0</v>
      </c>
      <c r="CN18" s="58">
        <f t="shared" si="56"/>
        <v>0</v>
      </c>
      <c r="CO18" s="58">
        <f t="shared" si="34"/>
        <v>0</v>
      </c>
      <c r="CP18" s="58">
        <f t="shared" si="35"/>
        <v>0</v>
      </c>
      <c r="CQ18" s="175">
        <f t="shared" si="36"/>
        <v>0</v>
      </c>
      <c r="CR18" s="59"/>
      <c r="CS18" s="306">
        <f t="shared" si="32"/>
        <v>0</v>
      </c>
      <c r="CT18" s="58">
        <f t="shared" si="57"/>
        <v>0</v>
      </c>
      <c r="CU18" s="58">
        <f t="shared" si="38"/>
        <v>0</v>
      </c>
      <c r="CV18" s="58">
        <f t="shared" si="39"/>
        <v>0</v>
      </c>
      <c r="CW18" s="58">
        <f t="shared" si="49"/>
        <v>0</v>
      </c>
      <c r="CX18" s="58">
        <f t="shared" si="58"/>
        <v>0</v>
      </c>
      <c r="CY18" s="58">
        <f t="shared" si="58"/>
        <v>0</v>
      </c>
      <c r="CZ18" s="60">
        <f t="shared" si="59"/>
        <v>223700</v>
      </c>
    </row>
    <row r="19" spans="1:104" ht="26.25" customHeight="1">
      <c r="A19" s="64"/>
      <c r="B19" s="47"/>
      <c r="C19" s="47"/>
      <c r="D19" s="43"/>
      <c r="E19" s="48">
        <v>1.5</v>
      </c>
      <c r="F19" s="49" t="s">
        <v>7</v>
      </c>
      <c r="G19" s="49">
        <v>57.8</v>
      </c>
      <c r="H19" s="50">
        <v>29200</v>
      </c>
      <c r="I19" s="65">
        <f t="shared" si="41"/>
        <v>843800</v>
      </c>
      <c r="J19" s="52" t="s">
        <v>160</v>
      </c>
      <c r="K19" s="65">
        <v>0</v>
      </c>
      <c r="L19" s="169">
        <f t="shared" si="42"/>
        <v>843800</v>
      </c>
      <c r="M19" s="169">
        <f t="shared" si="43"/>
        <v>843800</v>
      </c>
      <c r="N19" s="184"/>
      <c r="O19" s="66">
        <f t="shared" si="44"/>
        <v>0</v>
      </c>
      <c r="P19" s="185"/>
      <c r="Q19" s="67">
        <f t="shared" si="45"/>
        <v>843800</v>
      </c>
      <c r="R19" s="68">
        <f t="shared" si="46"/>
        <v>843800</v>
      </c>
      <c r="S19" s="328">
        <v>43</v>
      </c>
      <c r="T19" s="328">
        <v>43</v>
      </c>
      <c r="U19" s="369"/>
      <c r="V19" s="369"/>
      <c r="W19" s="369">
        <v>43</v>
      </c>
      <c r="X19" s="369"/>
      <c r="Y19" s="202">
        <v>34400</v>
      </c>
      <c r="Z19" s="197">
        <f>Y19*1.299</f>
        <v>44685.599999999999</v>
      </c>
      <c r="AA19" s="209">
        <f t="shared" si="47"/>
        <v>29240</v>
      </c>
      <c r="AB19" s="207">
        <f>AA19*1.299</f>
        <v>37982.759999999995</v>
      </c>
      <c r="AC19" s="70" t="s">
        <v>164</v>
      </c>
      <c r="AD19" s="70"/>
      <c r="AE19" s="171"/>
      <c r="AF19" s="212"/>
      <c r="AG19" s="213"/>
      <c r="AH19" s="214"/>
      <c r="AI19" s="214"/>
      <c r="AJ19" s="213"/>
      <c r="AK19" s="214"/>
      <c r="AL19" s="213"/>
      <c r="AM19" s="214">
        <v>2</v>
      </c>
      <c r="AN19" s="214" t="s">
        <v>106</v>
      </c>
      <c r="AO19" s="213">
        <v>43</v>
      </c>
      <c r="AP19" s="213" t="s">
        <v>104</v>
      </c>
      <c r="AQ19" s="214">
        <v>2</v>
      </c>
      <c r="AR19" s="214" t="s">
        <v>103</v>
      </c>
      <c r="AS19" s="213">
        <v>43</v>
      </c>
      <c r="AT19" s="215"/>
      <c r="AU19" s="175">
        <f t="shared" si="0"/>
        <v>0</v>
      </c>
      <c r="AV19" s="59"/>
      <c r="AW19" s="306">
        <f t="shared" si="1"/>
        <v>0</v>
      </c>
      <c r="AX19" s="58">
        <f t="shared" si="2"/>
        <v>0</v>
      </c>
      <c r="AY19" s="58">
        <f t="shared" si="3"/>
        <v>0</v>
      </c>
      <c r="AZ19" s="58">
        <f t="shared" si="4"/>
        <v>0</v>
      </c>
      <c r="BA19" s="175">
        <f t="shared" si="5"/>
        <v>0</v>
      </c>
      <c r="BB19" s="59"/>
      <c r="BC19" s="306">
        <f t="shared" si="6"/>
        <v>0</v>
      </c>
      <c r="BD19" s="58">
        <f t="shared" si="50"/>
        <v>0</v>
      </c>
      <c r="BE19" s="58">
        <f t="shared" si="8"/>
        <v>0</v>
      </c>
      <c r="BF19" s="58">
        <f t="shared" si="9"/>
        <v>0</v>
      </c>
      <c r="BG19" s="175">
        <f t="shared" si="10"/>
        <v>0</v>
      </c>
      <c r="BH19" s="59"/>
      <c r="BI19" s="306">
        <f t="shared" si="6"/>
        <v>0</v>
      </c>
      <c r="BJ19" s="58">
        <f t="shared" si="51"/>
        <v>0</v>
      </c>
      <c r="BK19" s="58">
        <f t="shared" si="12"/>
        <v>0</v>
      </c>
      <c r="BL19" s="58">
        <f t="shared" si="13"/>
        <v>0</v>
      </c>
      <c r="BM19" s="175">
        <f t="shared" si="14"/>
        <v>0</v>
      </c>
      <c r="BN19" s="59"/>
      <c r="BO19" s="306">
        <f t="shared" si="6"/>
        <v>0</v>
      </c>
      <c r="BP19" s="58">
        <f t="shared" si="52"/>
        <v>0</v>
      </c>
      <c r="BQ19" s="58">
        <f t="shared" si="16"/>
        <v>0</v>
      </c>
      <c r="BR19" s="58">
        <f t="shared" si="17"/>
        <v>0</v>
      </c>
      <c r="BS19" s="175">
        <f t="shared" si="18"/>
        <v>0</v>
      </c>
      <c r="BT19" s="59"/>
      <c r="BU19" s="306">
        <f t="shared" si="19"/>
        <v>0</v>
      </c>
      <c r="BV19" s="58">
        <f t="shared" si="53"/>
        <v>0</v>
      </c>
      <c r="BW19" s="58">
        <f t="shared" si="21"/>
        <v>0</v>
      </c>
      <c r="BX19" s="58">
        <f t="shared" si="22"/>
        <v>0</v>
      </c>
      <c r="BY19" s="175">
        <f t="shared" si="23"/>
        <v>0</v>
      </c>
      <c r="BZ19" s="59"/>
      <c r="CA19" s="306">
        <f t="shared" si="19"/>
        <v>0</v>
      </c>
      <c r="CB19" s="58">
        <f t="shared" si="54"/>
        <v>0</v>
      </c>
      <c r="CC19" s="58">
        <f t="shared" si="25"/>
        <v>0</v>
      </c>
      <c r="CD19" s="58">
        <f t="shared" si="26"/>
        <v>0</v>
      </c>
      <c r="CE19" s="175">
        <f t="shared" si="27"/>
        <v>0</v>
      </c>
      <c r="CF19" s="59"/>
      <c r="CG19" s="306">
        <f t="shared" si="19"/>
        <v>0</v>
      </c>
      <c r="CH19" s="58">
        <f t="shared" si="55"/>
        <v>0</v>
      </c>
      <c r="CI19" s="58">
        <f t="shared" si="29"/>
        <v>0</v>
      </c>
      <c r="CJ19" s="58">
        <f t="shared" si="30"/>
        <v>0</v>
      </c>
      <c r="CK19" s="175">
        <f t="shared" si="31"/>
        <v>0</v>
      </c>
      <c r="CL19" s="59"/>
      <c r="CM19" s="306">
        <f t="shared" si="32"/>
        <v>0</v>
      </c>
      <c r="CN19" s="58">
        <f t="shared" si="56"/>
        <v>0</v>
      </c>
      <c r="CO19" s="58">
        <f t="shared" si="34"/>
        <v>0</v>
      </c>
      <c r="CP19" s="58">
        <f t="shared" si="35"/>
        <v>0</v>
      </c>
      <c r="CQ19" s="175">
        <f t="shared" si="36"/>
        <v>0</v>
      </c>
      <c r="CR19" s="59"/>
      <c r="CS19" s="306">
        <f t="shared" si="32"/>
        <v>0</v>
      </c>
      <c r="CT19" s="58">
        <f t="shared" si="57"/>
        <v>0</v>
      </c>
      <c r="CU19" s="58">
        <f t="shared" si="38"/>
        <v>0</v>
      </c>
      <c r="CV19" s="58">
        <f t="shared" si="39"/>
        <v>0</v>
      </c>
      <c r="CW19" s="58">
        <f t="shared" si="49"/>
        <v>0</v>
      </c>
      <c r="CX19" s="58">
        <f t="shared" si="58"/>
        <v>0</v>
      </c>
      <c r="CY19" s="58">
        <f t="shared" si="58"/>
        <v>0</v>
      </c>
      <c r="CZ19" s="60">
        <f t="shared" si="59"/>
        <v>843800</v>
      </c>
    </row>
    <row r="20" spans="1:104" ht="26.25" customHeight="1">
      <c r="A20" s="71"/>
      <c r="B20" s="47"/>
      <c r="C20" s="47"/>
      <c r="D20" s="43"/>
      <c r="E20" s="48">
        <v>1.5</v>
      </c>
      <c r="F20" s="49" t="s">
        <v>157</v>
      </c>
      <c r="G20" s="49">
        <v>44.5</v>
      </c>
      <c r="H20" s="50">
        <v>10200</v>
      </c>
      <c r="I20" s="51">
        <f>ROUNDDOWN($G20*$H20*1/2,-2)</f>
        <v>226900</v>
      </c>
      <c r="J20" s="52" t="s">
        <v>159</v>
      </c>
      <c r="K20" s="51">
        <v>0</v>
      </c>
      <c r="L20" s="169">
        <f t="shared" si="42"/>
        <v>226900</v>
      </c>
      <c r="M20" s="169">
        <f t="shared" si="43"/>
        <v>226900</v>
      </c>
      <c r="N20" s="183"/>
      <c r="O20" s="53">
        <f t="shared" si="44"/>
        <v>0</v>
      </c>
      <c r="P20" s="181"/>
      <c r="Q20" s="54">
        <f t="shared" si="45"/>
        <v>226900</v>
      </c>
      <c r="R20" s="55">
        <f t="shared" si="46"/>
        <v>226900</v>
      </c>
      <c r="S20" s="446">
        <v>33</v>
      </c>
      <c r="T20" s="446">
        <v>33</v>
      </c>
      <c r="U20" s="368">
        <v>15</v>
      </c>
      <c r="V20" s="368"/>
      <c r="W20" s="368"/>
      <c r="X20" s="368"/>
      <c r="Y20" s="200">
        <v>12000</v>
      </c>
      <c r="Z20" s="197">
        <f>Y20</f>
        <v>12000</v>
      </c>
      <c r="AA20" s="209">
        <f t="shared" si="47"/>
        <v>10200</v>
      </c>
      <c r="AB20" s="207">
        <f>AA20</f>
        <v>10200</v>
      </c>
      <c r="AC20" s="50" t="s">
        <v>164</v>
      </c>
      <c r="AD20" s="50"/>
      <c r="AE20" s="57"/>
      <c r="AF20" s="212"/>
      <c r="AG20" s="213"/>
      <c r="AH20" s="214"/>
      <c r="AI20" s="214"/>
      <c r="AJ20" s="213"/>
      <c r="AK20" s="214"/>
      <c r="AL20" s="213"/>
      <c r="AM20" s="214"/>
      <c r="AN20" s="214"/>
      <c r="AO20" s="213"/>
      <c r="AP20" s="213"/>
      <c r="AQ20" s="214"/>
      <c r="AR20" s="214"/>
      <c r="AS20" s="213"/>
      <c r="AT20" s="215"/>
      <c r="AU20" s="175">
        <f t="shared" si="0"/>
        <v>0</v>
      </c>
      <c r="AV20" s="59"/>
      <c r="AW20" s="306">
        <f t="shared" si="1"/>
        <v>0</v>
      </c>
      <c r="AX20" s="58">
        <f t="shared" si="2"/>
        <v>0</v>
      </c>
      <c r="AY20" s="58">
        <f t="shared" si="3"/>
        <v>0</v>
      </c>
      <c r="AZ20" s="58">
        <f t="shared" si="4"/>
        <v>0</v>
      </c>
      <c r="BA20" s="175">
        <f t="shared" si="5"/>
        <v>0</v>
      </c>
      <c r="BB20" s="59"/>
      <c r="BC20" s="306">
        <f t="shared" si="6"/>
        <v>0</v>
      </c>
      <c r="BD20" s="58">
        <f t="shared" si="50"/>
        <v>0</v>
      </c>
      <c r="BE20" s="58">
        <f t="shared" si="8"/>
        <v>0</v>
      </c>
      <c r="BF20" s="58">
        <f t="shared" si="9"/>
        <v>0</v>
      </c>
      <c r="BG20" s="175">
        <f t="shared" si="10"/>
        <v>0</v>
      </c>
      <c r="BH20" s="59"/>
      <c r="BI20" s="306">
        <f t="shared" si="6"/>
        <v>0</v>
      </c>
      <c r="BJ20" s="58">
        <f t="shared" si="51"/>
        <v>0</v>
      </c>
      <c r="BK20" s="58">
        <f t="shared" si="12"/>
        <v>0</v>
      </c>
      <c r="BL20" s="58">
        <f t="shared" si="13"/>
        <v>0</v>
      </c>
      <c r="BM20" s="175">
        <f t="shared" si="14"/>
        <v>0</v>
      </c>
      <c r="BN20" s="59"/>
      <c r="BO20" s="306">
        <f t="shared" si="6"/>
        <v>0</v>
      </c>
      <c r="BP20" s="58">
        <f t="shared" si="52"/>
        <v>0</v>
      </c>
      <c r="BQ20" s="58">
        <f t="shared" si="16"/>
        <v>0</v>
      </c>
      <c r="BR20" s="58">
        <f t="shared" si="17"/>
        <v>0</v>
      </c>
      <c r="BS20" s="175">
        <f t="shared" si="18"/>
        <v>0</v>
      </c>
      <c r="BT20" s="59"/>
      <c r="BU20" s="306">
        <f t="shared" si="19"/>
        <v>0</v>
      </c>
      <c r="BV20" s="58">
        <f t="shared" si="53"/>
        <v>0</v>
      </c>
      <c r="BW20" s="58">
        <f t="shared" si="21"/>
        <v>0</v>
      </c>
      <c r="BX20" s="58">
        <f t="shared" si="22"/>
        <v>0</v>
      </c>
      <c r="BY20" s="175">
        <f t="shared" si="23"/>
        <v>0</v>
      </c>
      <c r="BZ20" s="59"/>
      <c r="CA20" s="306">
        <f t="shared" si="19"/>
        <v>0</v>
      </c>
      <c r="CB20" s="58">
        <f t="shared" si="54"/>
        <v>0</v>
      </c>
      <c r="CC20" s="58">
        <f t="shared" si="25"/>
        <v>0</v>
      </c>
      <c r="CD20" s="58">
        <f t="shared" si="26"/>
        <v>0</v>
      </c>
      <c r="CE20" s="175">
        <f t="shared" si="27"/>
        <v>0</v>
      </c>
      <c r="CF20" s="59"/>
      <c r="CG20" s="306">
        <f t="shared" si="19"/>
        <v>0</v>
      </c>
      <c r="CH20" s="58">
        <f t="shared" si="55"/>
        <v>0</v>
      </c>
      <c r="CI20" s="58">
        <f t="shared" si="29"/>
        <v>0</v>
      </c>
      <c r="CJ20" s="58">
        <f t="shared" si="30"/>
        <v>0</v>
      </c>
      <c r="CK20" s="175">
        <f t="shared" si="31"/>
        <v>0</v>
      </c>
      <c r="CL20" s="59"/>
      <c r="CM20" s="306">
        <f t="shared" si="32"/>
        <v>0</v>
      </c>
      <c r="CN20" s="58">
        <f t="shared" si="56"/>
        <v>0</v>
      </c>
      <c r="CO20" s="58">
        <f t="shared" si="34"/>
        <v>0</v>
      </c>
      <c r="CP20" s="58">
        <f t="shared" si="35"/>
        <v>0</v>
      </c>
      <c r="CQ20" s="175">
        <f t="shared" si="36"/>
        <v>0</v>
      </c>
      <c r="CR20" s="59"/>
      <c r="CS20" s="306">
        <f t="shared" si="32"/>
        <v>0</v>
      </c>
      <c r="CT20" s="58">
        <f t="shared" si="57"/>
        <v>0</v>
      </c>
      <c r="CU20" s="58">
        <f t="shared" si="38"/>
        <v>0</v>
      </c>
      <c r="CV20" s="58">
        <f t="shared" si="39"/>
        <v>0</v>
      </c>
      <c r="CW20" s="58">
        <f t="shared" si="49"/>
        <v>0</v>
      </c>
      <c r="CX20" s="58">
        <f t="shared" si="58"/>
        <v>0</v>
      </c>
      <c r="CY20" s="58">
        <f t="shared" si="58"/>
        <v>0</v>
      </c>
      <c r="CZ20" s="60">
        <f t="shared" si="59"/>
        <v>226900</v>
      </c>
    </row>
    <row r="21" spans="1:104" ht="26.25" customHeight="1">
      <c r="A21" s="71"/>
      <c r="B21" s="47"/>
      <c r="C21" s="47"/>
      <c r="D21" s="43"/>
      <c r="E21" s="48">
        <v>1.5</v>
      </c>
      <c r="F21" s="49" t="s">
        <v>136</v>
      </c>
      <c r="G21" s="49">
        <v>29.1</v>
      </c>
      <c r="H21" s="50">
        <v>11400</v>
      </c>
      <c r="I21" s="51">
        <f t="shared" ref="I21:I47" si="60">ROUNDDOWN($G21*$H21*1/2,-2)</f>
        <v>165800</v>
      </c>
      <c r="J21" s="52" t="s">
        <v>159</v>
      </c>
      <c r="K21" s="51">
        <v>0</v>
      </c>
      <c r="L21" s="169">
        <f t="shared" si="42"/>
        <v>165800</v>
      </c>
      <c r="M21" s="169">
        <f t="shared" si="43"/>
        <v>165800</v>
      </c>
      <c r="N21" s="186"/>
      <c r="O21" s="53">
        <f t="shared" si="44"/>
        <v>0</v>
      </c>
      <c r="P21" s="181"/>
      <c r="Q21" s="54">
        <f t="shared" si="45"/>
        <v>165800</v>
      </c>
      <c r="R21" s="55">
        <f t="shared" si="46"/>
        <v>165800</v>
      </c>
      <c r="S21" s="447"/>
      <c r="T21" s="447"/>
      <c r="U21" s="370"/>
      <c r="V21" s="370"/>
      <c r="W21" s="370"/>
      <c r="X21" s="370">
        <v>18</v>
      </c>
      <c r="Y21" s="203">
        <v>13521</v>
      </c>
      <c r="Z21" s="197">
        <f>Y21*1.56</f>
        <v>21092.760000000002</v>
      </c>
      <c r="AA21" s="209">
        <f t="shared" si="47"/>
        <v>11492.9</v>
      </c>
      <c r="AB21" s="207">
        <f>AA21*1.56</f>
        <v>17928.923999999999</v>
      </c>
      <c r="AC21" s="73"/>
      <c r="AD21" s="73"/>
      <c r="AE21" s="172"/>
      <c r="AF21" s="212"/>
      <c r="AG21" s="213"/>
      <c r="AH21" s="214"/>
      <c r="AI21" s="214"/>
      <c r="AJ21" s="213"/>
      <c r="AK21" s="214">
        <v>1</v>
      </c>
      <c r="AL21" s="213">
        <v>18</v>
      </c>
      <c r="AM21" s="214"/>
      <c r="AN21" s="214"/>
      <c r="AO21" s="213"/>
      <c r="AP21" s="213"/>
      <c r="AQ21" s="214"/>
      <c r="AR21" s="214"/>
      <c r="AS21" s="213"/>
      <c r="AT21" s="215"/>
      <c r="AU21" s="175">
        <f t="shared" si="0"/>
        <v>0</v>
      </c>
      <c r="AV21" s="59"/>
      <c r="AW21" s="306">
        <f t="shared" si="1"/>
        <v>0</v>
      </c>
      <c r="AX21" s="58">
        <f t="shared" si="2"/>
        <v>0</v>
      </c>
      <c r="AY21" s="58">
        <f t="shared" si="3"/>
        <v>0</v>
      </c>
      <c r="AZ21" s="58">
        <f t="shared" si="4"/>
        <v>0</v>
      </c>
      <c r="BA21" s="175">
        <f t="shared" si="5"/>
        <v>0</v>
      </c>
      <c r="BB21" s="59"/>
      <c r="BC21" s="306">
        <f t="shared" si="6"/>
        <v>0</v>
      </c>
      <c r="BD21" s="58">
        <f t="shared" si="50"/>
        <v>0</v>
      </c>
      <c r="BE21" s="58">
        <f t="shared" si="8"/>
        <v>0</v>
      </c>
      <c r="BF21" s="58">
        <f t="shared" si="9"/>
        <v>0</v>
      </c>
      <c r="BG21" s="175">
        <f t="shared" si="10"/>
        <v>0</v>
      </c>
      <c r="BH21" s="59"/>
      <c r="BI21" s="306">
        <f t="shared" si="6"/>
        <v>0</v>
      </c>
      <c r="BJ21" s="58">
        <f t="shared" si="51"/>
        <v>0</v>
      </c>
      <c r="BK21" s="58">
        <f t="shared" si="12"/>
        <v>0</v>
      </c>
      <c r="BL21" s="58">
        <f t="shared" si="13"/>
        <v>0</v>
      </c>
      <c r="BM21" s="175">
        <f t="shared" si="14"/>
        <v>0</v>
      </c>
      <c r="BN21" s="59"/>
      <c r="BO21" s="306">
        <f t="shared" si="6"/>
        <v>0</v>
      </c>
      <c r="BP21" s="58">
        <f t="shared" si="52"/>
        <v>0</v>
      </c>
      <c r="BQ21" s="58">
        <f t="shared" si="16"/>
        <v>0</v>
      </c>
      <c r="BR21" s="58">
        <f t="shared" si="17"/>
        <v>0</v>
      </c>
      <c r="BS21" s="175">
        <f t="shared" si="18"/>
        <v>0</v>
      </c>
      <c r="BT21" s="59"/>
      <c r="BU21" s="306">
        <f t="shared" si="19"/>
        <v>0</v>
      </c>
      <c r="BV21" s="58">
        <f t="shared" si="53"/>
        <v>0</v>
      </c>
      <c r="BW21" s="58">
        <f t="shared" si="21"/>
        <v>0</v>
      </c>
      <c r="BX21" s="58">
        <f t="shared" si="22"/>
        <v>0</v>
      </c>
      <c r="BY21" s="175">
        <f t="shared" si="23"/>
        <v>0</v>
      </c>
      <c r="BZ21" s="59"/>
      <c r="CA21" s="306">
        <f t="shared" si="19"/>
        <v>0</v>
      </c>
      <c r="CB21" s="58">
        <f t="shared" si="54"/>
        <v>0</v>
      </c>
      <c r="CC21" s="58">
        <f t="shared" si="25"/>
        <v>0</v>
      </c>
      <c r="CD21" s="58">
        <f t="shared" si="26"/>
        <v>0</v>
      </c>
      <c r="CE21" s="175">
        <f t="shared" si="27"/>
        <v>0</v>
      </c>
      <c r="CF21" s="59"/>
      <c r="CG21" s="306">
        <f t="shared" si="19"/>
        <v>0</v>
      </c>
      <c r="CH21" s="58">
        <f t="shared" si="55"/>
        <v>0</v>
      </c>
      <c r="CI21" s="58">
        <f t="shared" si="29"/>
        <v>0</v>
      </c>
      <c r="CJ21" s="58">
        <f t="shared" si="30"/>
        <v>0</v>
      </c>
      <c r="CK21" s="175">
        <f t="shared" si="31"/>
        <v>0</v>
      </c>
      <c r="CL21" s="59"/>
      <c r="CM21" s="306">
        <f t="shared" si="32"/>
        <v>0</v>
      </c>
      <c r="CN21" s="58">
        <f t="shared" si="56"/>
        <v>0</v>
      </c>
      <c r="CO21" s="58">
        <f t="shared" si="34"/>
        <v>0</v>
      </c>
      <c r="CP21" s="58">
        <f t="shared" si="35"/>
        <v>0</v>
      </c>
      <c r="CQ21" s="175">
        <f t="shared" si="36"/>
        <v>0</v>
      </c>
      <c r="CR21" s="59"/>
      <c r="CS21" s="306">
        <f t="shared" si="32"/>
        <v>0</v>
      </c>
      <c r="CT21" s="58">
        <f t="shared" si="57"/>
        <v>0</v>
      </c>
      <c r="CU21" s="58">
        <f t="shared" si="38"/>
        <v>0</v>
      </c>
      <c r="CV21" s="58">
        <f t="shared" si="39"/>
        <v>0</v>
      </c>
      <c r="CW21" s="58">
        <f t="shared" si="49"/>
        <v>0</v>
      </c>
      <c r="CX21" s="58">
        <f t="shared" si="58"/>
        <v>0</v>
      </c>
      <c r="CY21" s="58">
        <f t="shared" si="58"/>
        <v>0</v>
      </c>
      <c r="CZ21" s="60">
        <f t="shared" si="59"/>
        <v>165800</v>
      </c>
    </row>
    <row r="22" spans="1:104" ht="26.25" customHeight="1">
      <c r="A22" s="71"/>
      <c r="B22" s="47"/>
      <c r="C22" s="47"/>
      <c r="D22" s="43"/>
      <c r="E22" s="48">
        <v>1.5</v>
      </c>
      <c r="F22" s="49" t="s">
        <v>157</v>
      </c>
      <c r="G22" s="49">
        <v>44.5</v>
      </c>
      <c r="H22" s="50">
        <v>35900</v>
      </c>
      <c r="I22" s="51">
        <f t="shared" si="60"/>
        <v>798700</v>
      </c>
      <c r="J22" s="52" t="s">
        <v>160</v>
      </c>
      <c r="K22" s="51">
        <v>300000</v>
      </c>
      <c r="L22" s="169">
        <f t="shared" si="42"/>
        <v>498700</v>
      </c>
      <c r="M22" s="169">
        <f t="shared" si="43"/>
        <v>498700</v>
      </c>
      <c r="N22" s="186"/>
      <c r="O22" s="53">
        <f t="shared" si="44"/>
        <v>0</v>
      </c>
      <c r="P22" s="181"/>
      <c r="Q22" s="54">
        <f t="shared" si="45"/>
        <v>798700</v>
      </c>
      <c r="R22" s="55">
        <f t="shared" si="46"/>
        <v>798700</v>
      </c>
      <c r="S22" s="328">
        <v>48</v>
      </c>
      <c r="T22" s="328">
        <v>48</v>
      </c>
      <c r="U22" s="370">
        <v>48</v>
      </c>
      <c r="V22" s="370"/>
      <c r="W22" s="370"/>
      <c r="X22" s="370"/>
      <c r="Y22" s="203">
        <v>42240</v>
      </c>
      <c r="Z22" s="197">
        <f>Y22</f>
        <v>42240</v>
      </c>
      <c r="AA22" s="209">
        <f t="shared" si="47"/>
        <v>35904</v>
      </c>
      <c r="AB22" s="207">
        <f>AA22</f>
        <v>35904</v>
      </c>
      <c r="AC22" s="73" t="s">
        <v>163</v>
      </c>
      <c r="AD22" s="73"/>
      <c r="AE22" s="172"/>
      <c r="AF22" s="212"/>
      <c r="AG22" s="213"/>
      <c r="AH22" s="214">
        <v>2</v>
      </c>
      <c r="AI22" s="214" t="s">
        <v>105</v>
      </c>
      <c r="AJ22" s="213">
        <v>48</v>
      </c>
      <c r="AK22" s="214"/>
      <c r="AL22" s="213"/>
      <c r="AM22" s="214"/>
      <c r="AN22" s="214"/>
      <c r="AO22" s="213"/>
      <c r="AP22" s="213" t="s">
        <v>104</v>
      </c>
      <c r="AQ22" s="214">
        <v>2</v>
      </c>
      <c r="AR22" s="214" t="s">
        <v>106</v>
      </c>
      <c r="AS22" s="213">
        <v>48</v>
      </c>
      <c r="AT22" s="215"/>
      <c r="AU22" s="175">
        <f t="shared" si="0"/>
        <v>0</v>
      </c>
      <c r="AV22" s="59"/>
      <c r="AW22" s="306">
        <f t="shared" si="1"/>
        <v>0</v>
      </c>
      <c r="AX22" s="58">
        <f t="shared" si="2"/>
        <v>0</v>
      </c>
      <c r="AY22" s="58">
        <f t="shared" si="3"/>
        <v>0</v>
      </c>
      <c r="AZ22" s="58">
        <f t="shared" si="4"/>
        <v>0</v>
      </c>
      <c r="BA22" s="175">
        <f t="shared" si="5"/>
        <v>0</v>
      </c>
      <c r="BB22" s="59"/>
      <c r="BC22" s="306">
        <f t="shared" si="6"/>
        <v>0</v>
      </c>
      <c r="BD22" s="58">
        <f t="shared" si="50"/>
        <v>0</v>
      </c>
      <c r="BE22" s="58">
        <f t="shared" si="8"/>
        <v>0</v>
      </c>
      <c r="BF22" s="58">
        <f t="shared" si="9"/>
        <v>0</v>
      </c>
      <c r="BG22" s="175">
        <f t="shared" si="10"/>
        <v>0</v>
      </c>
      <c r="BH22" s="59"/>
      <c r="BI22" s="306">
        <f t="shared" si="6"/>
        <v>0</v>
      </c>
      <c r="BJ22" s="58">
        <f t="shared" si="51"/>
        <v>0</v>
      </c>
      <c r="BK22" s="58">
        <f t="shared" si="12"/>
        <v>0</v>
      </c>
      <c r="BL22" s="58">
        <f t="shared" si="13"/>
        <v>0</v>
      </c>
      <c r="BM22" s="175">
        <f t="shared" si="14"/>
        <v>0</v>
      </c>
      <c r="BN22" s="59"/>
      <c r="BO22" s="306">
        <f t="shared" si="6"/>
        <v>0</v>
      </c>
      <c r="BP22" s="58">
        <f t="shared" si="52"/>
        <v>0</v>
      </c>
      <c r="BQ22" s="58">
        <f t="shared" si="16"/>
        <v>0</v>
      </c>
      <c r="BR22" s="58">
        <f t="shared" si="17"/>
        <v>0</v>
      </c>
      <c r="BS22" s="175">
        <f t="shared" si="18"/>
        <v>0</v>
      </c>
      <c r="BT22" s="59"/>
      <c r="BU22" s="306">
        <f t="shared" si="19"/>
        <v>0</v>
      </c>
      <c r="BV22" s="58">
        <f t="shared" si="53"/>
        <v>0</v>
      </c>
      <c r="BW22" s="58">
        <f t="shared" si="21"/>
        <v>0</v>
      </c>
      <c r="BX22" s="58">
        <f t="shared" si="22"/>
        <v>0</v>
      </c>
      <c r="BY22" s="175">
        <f t="shared" si="23"/>
        <v>0</v>
      </c>
      <c r="BZ22" s="59"/>
      <c r="CA22" s="306">
        <f t="shared" si="19"/>
        <v>0</v>
      </c>
      <c r="CB22" s="58">
        <f t="shared" si="54"/>
        <v>0</v>
      </c>
      <c r="CC22" s="58">
        <f t="shared" si="25"/>
        <v>0</v>
      </c>
      <c r="CD22" s="58">
        <f t="shared" si="26"/>
        <v>0</v>
      </c>
      <c r="CE22" s="175">
        <f t="shared" si="27"/>
        <v>0</v>
      </c>
      <c r="CF22" s="59"/>
      <c r="CG22" s="306">
        <f t="shared" si="19"/>
        <v>0</v>
      </c>
      <c r="CH22" s="58">
        <f t="shared" si="55"/>
        <v>0</v>
      </c>
      <c r="CI22" s="58">
        <f t="shared" si="29"/>
        <v>0</v>
      </c>
      <c r="CJ22" s="58">
        <f t="shared" si="30"/>
        <v>0</v>
      </c>
      <c r="CK22" s="175">
        <f t="shared" si="31"/>
        <v>0</v>
      </c>
      <c r="CL22" s="59"/>
      <c r="CM22" s="306">
        <f t="shared" si="32"/>
        <v>0</v>
      </c>
      <c r="CN22" s="58">
        <f t="shared" si="56"/>
        <v>0</v>
      </c>
      <c r="CO22" s="58">
        <f t="shared" si="34"/>
        <v>0</v>
      </c>
      <c r="CP22" s="58">
        <f t="shared" si="35"/>
        <v>0</v>
      </c>
      <c r="CQ22" s="175">
        <f t="shared" si="36"/>
        <v>0</v>
      </c>
      <c r="CR22" s="59"/>
      <c r="CS22" s="306">
        <f t="shared" si="32"/>
        <v>0</v>
      </c>
      <c r="CT22" s="58">
        <f t="shared" si="57"/>
        <v>0</v>
      </c>
      <c r="CU22" s="58">
        <f t="shared" si="38"/>
        <v>0</v>
      </c>
      <c r="CV22" s="58">
        <f t="shared" si="39"/>
        <v>0</v>
      </c>
      <c r="CW22" s="58">
        <f t="shared" si="49"/>
        <v>0</v>
      </c>
      <c r="CX22" s="58">
        <f t="shared" si="58"/>
        <v>0</v>
      </c>
      <c r="CY22" s="58">
        <f t="shared" si="58"/>
        <v>0</v>
      </c>
      <c r="CZ22" s="60">
        <f t="shared" si="59"/>
        <v>798700</v>
      </c>
    </row>
    <row r="23" spans="1:104" ht="26.25" customHeight="1">
      <c r="A23" s="71"/>
      <c r="B23" s="47"/>
      <c r="C23" s="47"/>
      <c r="D23" s="43"/>
      <c r="E23" s="48"/>
      <c r="F23" s="49"/>
      <c r="G23" s="49"/>
      <c r="H23" s="50"/>
      <c r="I23" s="51">
        <f t="shared" si="60"/>
        <v>0</v>
      </c>
      <c r="J23" s="52"/>
      <c r="K23" s="51"/>
      <c r="L23" s="169">
        <f t="shared" si="42"/>
        <v>0</v>
      </c>
      <c r="M23" s="169">
        <f t="shared" si="43"/>
        <v>0</v>
      </c>
      <c r="N23" s="186"/>
      <c r="O23" s="53">
        <f t="shared" si="44"/>
        <v>0</v>
      </c>
      <c r="P23" s="181"/>
      <c r="Q23" s="54">
        <f t="shared" si="45"/>
        <v>0</v>
      </c>
      <c r="R23" s="55">
        <f t="shared" si="46"/>
        <v>0</v>
      </c>
      <c r="S23" s="72"/>
      <c r="T23" s="72"/>
      <c r="U23" s="370"/>
      <c r="V23" s="370"/>
      <c r="W23" s="370"/>
      <c r="X23" s="370"/>
      <c r="Y23" s="203"/>
      <c r="Z23" s="197">
        <f t="shared" ref="Z23:Z47" si="61">Y23</f>
        <v>0</v>
      </c>
      <c r="AA23" s="209">
        <f t="shared" si="47"/>
        <v>0</v>
      </c>
      <c r="AB23" s="207">
        <f t="shared" ref="AB23:AB47" si="62">AA23</f>
        <v>0</v>
      </c>
      <c r="AC23" s="73"/>
      <c r="AD23" s="73"/>
      <c r="AE23" s="172"/>
      <c r="AF23" s="212"/>
      <c r="AG23" s="213"/>
      <c r="AH23" s="214"/>
      <c r="AI23" s="214"/>
      <c r="AJ23" s="213"/>
      <c r="AK23" s="214"/>
      <c r="AL23" s="213"/>
      <c r="AM23" s="214"/>
      <c r="AN23" s="214"/>
      <c r="AO23" s="213"/>
      <c r="AP23" s="213"/>
      <c r="AQ23" s="214"/>
      <c r="AR23" s="214"/>
      <c r="AS23" s="213"/>
      <c r="AT23" s="215"/>
      <c r="AU23" s="175" t="str">
        <f t="shared" si="0"/>
        <v/>
      </c>
      <c r="AV23" s="59"/>
      <c r="AW23" s="306">
        <f t="shared" si="1"/>
        <v>0</v>
      </c>
      <c r="AX23" s="58">
        <f t="shared" si="2"/>
        <v>0</v>
      </c>
      <c r="AY23" s="58" t="str">
        <f t="shared" si="3"/>
        <v/>
      </c>
      <c r="AZ23" s="58" t="str">
        <f t="shared" si="4"/>
        <v/>
      </c>
      <c r="BA23" s="175" t="str">
        <f t="shared" si="5"/>
        <v/>
      </c>
      <c r="BB23" s="59"/>
      <c r="BC23" s="306">
        <f t="shared" si="6"/>
        <v>0</v>
      </c>
      <c r="BD23" s="58">
        <f t="shared" si="50"/>
        <v>0</v>
      </c>
      <c r="BE23" s="58" t="str">
        <f t="shared" si="8"/>
        <v/>
      </c>
      <c r="BF23" s="58" t="str">
        <f t="shared" si="9"/>
        <v/>
      </c>
      <c r="BG23" s="175" t="str">
        <f t="shared" si="10"/>
        <v/>
      </c>
      <c r="BH23" s="59"/>
      <c r="BI23" s="306">
        <f t="shared" si="6"/>
        <v>0</v>
      </c>
      <c r="BJ23" s="58">
        <f t="shared" si="51"/>
        <v>0</v>
      </c>
      <c r="BK23" s="58" t="str">
        <f t="shared" si="12"/>
        <v/>
      </c>
      <c r="BL23" s="58" t="str">
        <f t="shared" si="13"/>
        <v/>
      </c>
      <c r="BM23" s="175" t="str">
        <f t="shared" si="14"/>
        <v/>
      </c>
      <c r="BN23" s="59"/>
      <c r="BO23" s="306">
        <f t="shared" si="6"/>
        <v>0</v>
      </c>
      <c r="BP23" s="58">
        <f t="shared" si="52"/>
        <v>0</v>
      </c>
      <c r="BQ23" s="58" t="str">
        <f t="shared" si="16"/>
        <v/>
      </c>
      <c r="BR23" s="58" t="str">
        <f t="shared" si="17"/>
        <v/>
      </c>
      <c r="BS23" s="175" t="str">
        <f t="shared" si="18"/>
        <v/>
      </c>
      <c r="BT23" s="59"/>
      <c r="BU23" s="306">
        <f t="shared" si="19"/>
        <v>0</v>
      </c>
      <c r="BV23" s="58">
        <f t="shared" si="53"/>
        <v>0</v>
      </c>
      <c r="BW23" s="58" t="str">
        <f t="shared" si="21"/>
        <v/>
      </c>
      <c r="BX23" s="58" t="str">
        <f t="shared" si="22"/>
        <v/>
      </c>
      <c r="BY23" s="175" t="str">
        <f t="shared" si="23"/>
        <v/>
      </c>
      <c r="BZ23" s="59"/>
      <c r="CA23" s="306">
        <f t="shared" si="19"/>
        <v>0</v>
      </c>
      <c r="CB23" s="58">
        <f t="shared" si="54"/>
        <v>0</v>
      </c>
      <c r="CC23" s="58" t="str">
        <f t="shared" si="25"/>
        <v/>
      </c>
      <c r="CD23" s="58" t="str">
        <f t="shared" si="26"/>
        <v/>
      </c>
      <c r="CE23" s="175" t="str">
        <f t="shared" si="27"/>
        <v/>
      </c>
      <c r="CF23" s="59"/>
      <c r="CG23" s="306">
        <f t="shared" si="19"/>
        <v>0</v>
      </c>
      <c r="CH23" s="58">
        <f t="shared" si="55"/>
        <v>0</v>
      </c>
      <c r="CI23" s="58" t="str">
        <f t="shared" si="29"/>
        <v/>
      </c>
      <c r="CJ23" s="58" t="str">
        <f t="shared" si="30"/>
        <v/>
      </c>
      <c r="CK23" s="175" t="str">
        <f t="shared" si="31"/>
        <v/>
      </c>
      <c r="CL23" s="59"/>
      <c r="CM23" s="306">
        <f t="shared" si="32"/>
        <v>0</v>
      </c>
      <c r="CN23" s="58">
        <f t="shared" si="56"/>
        <v>0</v>
      </c>
      <c r="CO23" s="58" t="str">
        <f t="shared" si="34"/>
        <v/>
      </c>
      <c r="CP23" s="58" t="str">
        <f t="shared" si="35"/>
        <v/>
      </c>
      <c r="CQ23" s="175" t="str">
        <f t="shared" si="36"/>
        <v/>
      </c>
      <c r="CR23" s="59"/>
      <c r="CS23" s="306">
        <f t="shared" si="32"/>
        <v>0</v>
      </c>
      <c r="CT23" s="58">
        <f t="shared" si="57"/>
        <v>0</v>
      </c>
      <c r="CU23" s="58" t="str">
        <f t="shared" si="38"/>
        <v/>
      </c>
      <c r="CV23" s="58" t="str">
        <f t="shared" si="39"/>
        <v/>
      </c>
      <c r="CW23" s="58">
        <f t="shared" si="49"/>
        <v>0</v>
      </c>
      <c r="CX23" s="58" t="str">
        <f t="shared" si="58"/>
        <v/>
      </c>
      <c r="CY23" s="58" t="str">
        <f t="shared" si="58"/>
        <v/>
      </c>
      <c r="CZ23" s="60" t="str">
        <f t="shared" si="59"/>
        <v/>
      </c>
    </row>
    <row r="24" spans="1:104" ht="26.25" customHeight="1">
      <c r="A24" s="71"/>
      <c r="B24" s="47"/>
      <c r="C24" s="47"/>
      <c r="D24" s="43"/>
      <c r="E24" s="48"/>
      <c r="F24" s="49"/>
      <c r="G24" s="49"/>
      <c r="H24" s="50"/>
      <c r="I24" s="51">
        <f t="shared" si="60"/>
        <v>0</v>
      </c>
      <c r="J24" s="52"/>
      <c r="K24" s="51"/>
      <c r="L24" s="169">
        <f t="shared" si="42"/>
        <v>0</v>
      </c>
      <c r="M24" s="169">
        <f t="shared" si="43"/>
        <v>0</v>
      </c>
      <c r="N24" s="186"/>
      <c r="O24" s="53">
        <f t="shared" si="44"/>
        <v>0</v>
      </c>
      <c r="P24" s="181"/>
      <c r="Q24" s="54">
        <f t="shared" si="45"/>
        <v>0</v>
      </c>
      <c r="R24" s="55">
        <f t="shared" si="46"/>
        <v>0</v>
      </c>
      <c r="S24" s="72"/>
      <c r="T24" s="72"/>
      <c r="U24" s="370"/>
      <c r="V24" s="370"/>
      <c r="W24" s="370"/>
      <c r="X24" s="370"/>
      <c r="Y24" s="203"/>
      <c r="Z24" s="197">
        <f t="shared" si="61"/>
        <v>0</v>
      </c>
      <c r="AA24" s="209">
        <f t="shared" si="47"/>
        <v>0</v>
      </c>
      <c r="AB24" s="207">
        <f t="shared" si="62"/>
        <v>0</v>
      </c>
      <c r="AC24" s="73"/>
      <c r="AD24" s="73"/>
      <c r="AE24" s="172"/>
      <c r="AF24" s="212"/>
      <c r="AG24" s="213"/>
      <c r="AH24" s="214"/>
      <c r="AI24" s="214"/>
      <c r="AJ24" s="213"/>
      <c r="AK24" s="214"/>
      <c r="AL24" s="213"/>
      <c r="AM24" s="214"/>
      <c r="AN24" s="214"/>
      <c r="AO24" s="213"/>
      <c r="AP24" s="213"/>
      <c r="AQ24" s="214"/>
      <c r="AR24" s="214"/>
      <c r="AS24" s="213"/>
      <c r="AT24" s="215"/>
      <c r="AU24" s="175" t="str">
        <f t="shared" si="0"/>
        <v/>
      </c>
      <c r="AV24" s="59"/>
      <c r="AW24" s="306">
        <f t="shared" si="1"/>
        <v>0</v>
      </c>
      <c r="AX24" s="58">
        <f t="shared" si="2"/>
        <v>0</v>
      </c>
      <c r="AY24" s="58" t="str">
        <f t="shared" si="3"/>
        <v/>
      </c>
      <c r="AZ24" s="58" t="str">
        <f t="shared" si="4"/>
        <v/>
      </c>
      <c r="BA24" s="175" t="str">
        <f t="shared" si="5"/>
        <v/>
      </c>
      <c r="BB24" s="59"/>
      <c r="BC24" s="306">
        <f t="shared" si="6"/>
        <v>0</v>
      </c>
      <c r="BD24" s="58">
        <f t="shared" si="50"/>
        <v>0</v>
      </c>
      <c r="BE24" s="58" t="str">
        <f t="shared" si="8"/>
        <v/>
      </c>
      <c r="BF24" s="58" t="str">
        <f t="shared" si="9"/>
        <v/>
      </c>
      <c r="BG24" s="175" t="str">
        <f t="shared" si="10"/>
        <v/>
      </c>
      <c r="BH24" s="59"/>
      <c r="BI24" s="306">
        <f t="shared" si="6"/>
        <v>0</v>
      </c>
      <c r="BJ24" s="58">
        <f t="shared" si="51"/>
        <v>0</v>
      </c>
      <c r="BK24" s="58" t="str">
        <f t="shared" si="12"/>
        <v/>
      </c>
      <c r="BL24" s="58" t="str">
        <f t="shared" si="13"/>
        <v/>
      </c>
      <c r="BM24" s="175" t="str">
        <f t="shared" si="14"/>
        <v/>
      </c>
      <c r="BN24" s="59"/>
      <c r="BO24" s="306">
        <f t="shared" si="6"/>
        <v>0</v>
      </c>
      <c r="BP24" s="58">
        <f t="shared" si="52"/>
        <v>0</v>
      </c>
      <c r="BQ24" s="58" t="str">
        <f t="shared" si="16"/>
        <v/>
      </c>
      <c r="BR24" s="58" t="str">
        <f t="shared" si="17"/>
        <v/>
      </c>
      <c r="BS24" s="175" t="str">
        <f t="shared" si="18"/>
        <v/>
      </c>
      <c r="BT24" s="59"/>
      <c r="BU24" s="306">
        <f t="shared" si="19"/>
        <v>0</v>
      </c>
      <c r="BV24" s="58">
        <f t="shared" si="53"/>
        <v>0</v>
      </c>
      <c r="BW24" s="58" t="str">
        <f t="shared" si="21"/>
        <v/>
      </c>
      <c r="BX24" s="58" t="str">
        <f t="shared" si="22"/>
        <v/>
      </c>
      <c r="BY24" s="175" t="str">
        <f t="shared" si="23"/>
        <v/>
      </c>
      <c r="BZ24" s="59"/>
      <c r="CA24" s="306">
        <f t="shared" si="19"/>
        <v>0</v>
      </c>
      <c r="CB24" s="58">
        <f t="shared" si="54"/>
        <v>0</v>
      </c>
      <c r="CC24" s="58" t="str">
        <f t="shared" si="25"/>
        <v/>
      </c>
      <c r="CD24" s="58" t="str">
        <f t="shared" si="26"/>
        <v/>
      </c>
      <c r="CE24" s="175" t="str">
        <f t="shared" si="27"/>
        <v/>
      </c>
      <c r="CF24" s="59"/>
      <c r="CG24" s="306">
        <f t="shared" si="19"/>
        <v>0</v>
      </c>
      <c r="CH24" s="58">
        <f t="shared" si="55"/>
        <v>0</v>
      </c>
      <c r="CI24" s="58" t="str">
        <f t="shared" si="29"/>
        <v/>
      </c>
      <c r="CJ24" s="58" t="str">
        <f t="shared" si="30"/>
        <v/>
      </c>
      <c r="CK24" s="175" t="str">
        <f t="shared" si="31"/>
        <v/>
      </c>
      <c r="CL24" s="59"/>
      <c r="CM24" s="306">
        <f t="shared" si="32"/>
        <v>0</v>
      </c>
      <c r="CN24" s="58">
        <f t="shared" si="56"/>
        <v>0</v>
      </c>
      <c r="CO24" s="58" t="str">
        <f t="shared" si="34"/>
        <v/>
      </c>
      <c r="CP24" s="58" t="str">
        <f t="shared" si="35"/>
        <v/>
      </c>
      <c r="CQ24" s="175" t="str">
        <f t="shared" si="36"/>
        <v/>
      </c>
      <c r="CR24" s="59"/>
      <c r="CS24" s="306">
        <f t="shared" si="32"/>
        <v>0</v>
      </c>
      <c r="CT24" s="58">
        <f t="shared" si="57"/>
        <v>0</v>
      </c>
      <c r="CU24" s="58" t="str">
        <f t="shared" si="38"/>
        <v/>
      </c>
      <c r="CV24" s="58" t="str">
        <f t="shared" si="39"/>
        <v/>
      </c>
      <c r="CW24" s="58">
        <f t="shared" si="49"/>
        <v>0</v>
      </c>
      <c r="CX24" s="58" t="str">
        <f t="shared" si="58"/>
        <v/>
      </c>
      <c r="CY24" s="58" t="str">
        <f t="shared" si="58"/>
        <v/>
      </c>
      <c r="CZ24" s="60" t="str">
        <f t="shared" si="59"/>
        <v/>
      </c>
    </row>
    <row r="25" spans="1:104" ht="26.25" customHeight="1">
      <c r="A25" s="71"/>
      <c r="B25" s="47"/>
      <c r="C25" s="47"/>
      <c r="D25" s="43"/>
      <c r="E25" s="48"/>
      <c r="F25" s="49"/>
      <c r="G25" s="49"/>
      <c r="H25" s="50"/>
      <c r="I25" s="51">
        <f t="shared" si="60"/>
        <v>0</v>
      </c>
      <c r="J25" s="52"/>
      <c r="K25" s="51"/>
      <c r="L25" s="169">
        <f t="shared" si="42"/>
        <v>0</v>
      </c>
      <c r="M25" s="169">
        <f t="shared" si="43"/>
        <v>0</v>
      </c>
      <c r="N25" s="186"/>
      <c r="O25" s="53">
        <f t="shared" si="44"/>
        <v>0</v>
      </c>
      <c r="P25" s="181"/>
      <c r="Q25" s="54">
        <f t="shared" si="45"/>
        <v>0</v>
      </c>
      <c r="R25" s="55">
        <f t="shared" si="46"/>
        <v>0</v>
      </c>
      <c r="S25" s="72"/>
      <c r="T25" s="72"/>
      <c r="U25" s="370"/>
      <c r="V25" s="370"/>
      <c r="W25" s="370"/>
      <c r="X25" s="370"/>
      <c r="Y25" s="203"/>
      <c r="Z25" s="197">
        <f t="shared" si="61"/>
        <v>0</v>
      </c>
      <c r="AA25" s="209">
        <f t="shared" si="47"/>
        <v>0</v>
      </c>
      <c r="AB25" s="207">
        <f t="shared" si="62"/>
        <v>0</v>
      </c>
      <c r="AC25" s="73"/>
      <c r="AD25" s="73"/>
      <c r="AE25" s="172"/>
      <c r="AF25" s="212"/>
      <c r="AG25" s="213"/>
      <c r="AH25" s="214"/>
      <c r="AI25" s="214"/>
      <c r="AJ25" s="213"/>
      <c r="AK25" s="214"/>
      <c r="AL25" s="213"/>
      <c r="AM25" s="214"/>
      <c r="AN25" s="214"/>
      <c r="AO25" s="213"/>
      <c r="AP25" s="213"/>
      <c r="AQ25" s="214"/>
      <c r="AR25" s="214"/>
      <c r="AS25" s="213"/>
      <c r="AT25" s="215"/>
      <c r="AU25" s="175" t="str">
        <f t="shared" si="0"/>
        <v/>
      </c>
      <c r="AV25" s="59"/>
      <c r="AW25" s="306">
        <f t="shared" si="1"/>
        <v>0</v>
      </c>
      <c r="AX25" s="58">
        <f t="shared" si="2"/>
        <v>0</v>
      </c>
      <c r="AY25" s="58" t="str">
        <f t="shared" si="3"/>
        <v/>
      </c>
      <c r="AZ25" s="58" t="str">
        <f t="shared" si="4"/>
        <v/>
      </c>
      <c r="BA25" s="175" t="str">
        <f t="shared" si="5"/>
        <v/>
      </c>
      <c r="BB25" s="59"/>
      <c r="BC25" s="306">
        <f t="shared" si="6"/>
        <v>0</v>
      </c>
      <c r="BD25" s="58">
        <f t="shared" si="50"/>
        <v>0</v>
      </c>
      <c r="BE25" s="58" t="str">
        <f t="shared" si="8"/>
        <v/>
      </c>
      <c r="BF25" s="58" t="str">
        <f t="shared" si="9"/>
        <v/>
      </c>
      <c r="BG25" s="175" t="str">
        <f t="shared" si="10"/>
        <v/>
      </c>
      <c r="BH25" s="59"/>
      <c r="BI25" s="306">
        <f t="shared" si="6"/>
        <v>0</v>
      </c>
      <c r="BJ25" s="58">
        <f t="shared" si="51"/>
        <v>0</v>
      </c>
      <c r="BK25" s="58" t="str">
        <f t="shared" si="12"/>
        <v/>
      </c>
      <c r="BL25" s="58" t="str">
        <f t="shared" si="13"/>
        <v/>
      </c>
      <c r="BM25" s="175" t="str">
        <f t="shared" si="14"/>
        <v/>
      </c>
      <c r="BN25" s="59"/>
      <c r="BO25" s="306">
        <f t="shared" si="6"/>
        <v>0</v>
      </c>
      <c r="BP25" s="58">
        <f t="shared" si="52"/>
        <v>0</v>
      </c>
      <c r="BQ25" s="58" t="str">
        <f t="shared" si="16"/>
        <v/>
      </c>
      <c r="BR25" s="58" t="str">
        <f t="shared" si="17"/>
        <v/>
      </c>
      <c r="BS25" s="175" t="str">
        <f t="shared" si="18"/>
        <v/>
      </c>
      <c r="BT25" s="59"/>
      <c r="BU25" s="306">
        <f t="shared" si="19"/>
        <v>0</v>
      </c>
      <c r="BV25" s="58">
        <f t="shared" si="53"/>
        <v>0</v>
      </c>
      <c r="BW25" s="58" t="str">
        <f t="shared" si="21"/>
        <v/>
      </c>
      <c r="BX25" s="58" t="str">
        <f t="shared" si="22"/>
        <v/>
      </c>
      <c r="BY25" s="175" t="str">
        <f t="shared" si="23"/>
        <v/>
      </c>
      <c r="BZ25" s="59"/>
      <c r="CA25" s="306">
        <f t="shared" si="19"/>
        <v>0</v>
      </c>
      <c r="CB25" s="58">
        <f t="shared" si="54"/>
        <v>0</v>
      </c>
      <c r="CC25" s="58" t="str">
        <f t="shared" si="25"/>
        <v/>
      </c>
      <c r="CD25" s="58" t="str">
        <f t="shared" si="26"/>
        <v/>
      </c>
      <c r="CE25" s="175" t="str">
        <f t="shared" si="27"/>
        <v/>
      </c>
      <c r="CF25" s="59"/>
      <c r="CG25" s="306">
        <f t="shared" si="19"/>
        <v>0</v>
      </c>
      <c r="CH25" s="58">
        <f t="shared" si="55"/>
        <v>0</v>
      </c>
      <c r="CI25" s="58" t="str">
        <f t="shared" si="29"/>
        <v/>
      </c>
      <c r="CJ25" s="58" t="str">
        <f t="shared" si="30"/>
        <v/>
      </c>
      <c r="CK25" s="175" t="str">
        <f t="shared" si="31"/>
        <v/>
      </c>
      <c r="CL25" s="59"/>
      <c r="CM25" s="306">
        <f t="shared" si="32"/>
        <v>0</v>
      </c>
      <c r="CN25" s="58">
        <f t="shared" si="56"/>
        <v>0</v>
      </c>
      <c r="CO25" s="58" t="str">
        <f t="shared" si="34"/>
        <v/>
      </c>
      <c r="CP25" s="58" t="str">
        <f t="shared" si="35"/>
        <v/>
      </c>
      <c r="CQ25" s="175" t="str">
        <f t="shared" si="36"/>
        <v/>
      </c>
      <c r="CR25" s="59"/>
      <c r="CS25" s="306">
        <f t="shared" si="32"/>
        <v>0</v>
      </c>
      <c r="CT25" s="58">
        <f t="shared" si="57"/>
        <v>0</v>
      </c>
      <c r="CU25" s="58" t="str">
        <f t="shared" si="38"/>
        <v/>
      </c>
      <c r="CV25" s="58" t="str">
        <f t="shared" si="39"/>
        <v/>
      </c>
      <c r="CW25" s="58">
        <f t="shared" si="49"/>
        <v>0</v>
      </c>
      <c r="CX25" s="58" t="str">
        <f t="shared" si="58"/>
        <v/>
      </c>
      <c r="CY25" s="58" t="str">
        <f t="shared" si="58"/>
        <v/>
      </c>
      <c r="CZ25" s="60" t="str">
        <f t="shared" si="59"/>
        <v/>
      </c>
    </row>
    <row r="26" spans="1:104" ht="26.25" customHeight="1">
      <c r="A26" s="71"/>
      <c r="B26" s="47"/>
      <c r="C26" s="47"/>
      <c r="D26" s="43"/>
      <c r="E26" s="48"/>
      <c r="F26" s="49"/>
      <c r="G26" s="49"/>
      <c r="H26" s="50"/>
      <c r="I26" s="51">
        <f t="shared" si="60"/>
        <v>0</v>
      </c>
      <c r="J26" s="52"/>
      <c r="K26" s="51"/>
      <c r="L26" s="169">
        <f t="shared" si="42"/>
        <v>0</v>
      </c>
      <c r="M26" s="169">
        <f t="shared" si="43"/>
        <v>0</v>
      </c>
      <c r="N26" s="186"/>
      <c r="O26" s="53">
        <f t="shared" si="44"/>
        <v>0</v>
      </c>
      <c r="P26" s="181"/>
      <c r="Q26" s="54">
        <f t="shared" si="45"/>
        <v>0</v>
      </c>
      <c r="R26" s="55">
        <f t="shared" si="46"/>
        <v>0</v>
      </c>
      <c r="S26" s="72"/>
      <c r="T26" s="72"/>
      <c r="U26" s="370"/>
      <c r="V26" s="370"/>
      <c r="W26" s="370"/>
      <c r="X26" s="370"/>
      <c r="Y26" s="203"/>
      <c r="Z26" s="197">
        <f t="shared" si="61"/>
        <v>0</v>
      </c>
      <c r="AA26" s="209">
        <f t="shared" si="47"/>
        <v>0</v>
      </c>
      <c r="AB26" s="207">
        <f t="shared" si="62"/>
        <v>0</v>
      </c>
      <c r="AC26" s="73"/>
      <c r="AD26" s="73"/>
      <c r="AE26" s="172"/>
      <c r="AF26" s="212"/>
      <c r="AG26" s="213"/>
      <c r="AH26" s="214"/>
      <c r="AI26" s="214"/>
      <c r="AJ26" s="213"/>
      <c r="AK26" s="214"/>
      <c r="AL26" s="213"/>
      <c r="AM26" s="214"/>
      <c r="AN26" s="214"/>
      <c r="AO26" s="213"/>
      <c r="AP26" s="213"/>
      <c r="AQ26" s="214"/>
      <c r="AR26" s="214"/>
      <c r="AS26" s="213"/>
      <c r="AT26" s="215"/>
      <c r="AU26" s="175" t="str">
        <f t="shared" si="0"/>
        <v/>
      </c>
      <c r="AV26" s="59"/>
      <c r="AW26" s="306">
        <f t="shared" si="1"/>
        <v>0</v>
      </c>
      <c r="AX26" s="58">
        <f t="shared" si="2"/>
        <v>0</v>
      </c>
      <c r="AY26" s="58" t="str">
        <f t="shared" si="3"/>
        <v/>
      </c>
      <c r="AZ26" s="58" t="str">
        <f t="shared" si="4"/>
        <v/>
      </c>
      <c r="BA26" s="175" t="str">
        <f t="shared" si="5"/>
        <v/>
      </c>
      <c r="BB26" s="59"/>
      <c r="BC26" s="306">
        <f t="shared" ref="BC26:BC47" si="63">VLOOKUP($F$10,BB$3:BD$6,3,0)*BB26</f>
        <v>0</v>
      </c>
      <c r="BD26" s="58">
        <f t="shared" si="50"/>
        <v>0</v>
      </c>
      <c r="BE26" s="58" t="str">
        <f t="shared" si="8"/>
        <v/>
      </c>
      <c r="BF26" s="58" t="str">
        <f t="shared" si="9"/>
        <v/>
      </c>
      <c r="BG26" s="175" t="str">
        <f t="shared" si="10"/>
        <v/>
      </c>
      <c r="BH26" s="59"/>
      <c r="BI26" s="306">
        <f t="shared" ref="BI26:BI47" si="64">VLOOKUP($F$10,BH$3:BJ$6,3,0)*BH26</f>
        <v>0</v>
      </c>
      <c r="BJ26" s="58">
        <f t="shared" si="51"/>
        <v>0</v>
      </c>
      <c r="BK26" s="58" t="str">
        <f t="shared" si="12"/>
        <v/>
      </c>
      <c r="BL26" s="58" t="str">
        <f t="shared" si="13"/>
        <v/>
      </c>
      <c r="BM26" s="175" t="str">
        <f t="shared" si="14"/>
        <v/>
      </c>
      <c r="BN26" s="59"/>
      <c r="BO26" s="306">
        <f t="shared" ref="BO26:BO47" si="65">VLOOKUP($F$10,BN$3:BP$6,3,0)*BN26</f>
        <v>0</v>
      </c>
      <c r="BP26" s="58">
        <f t="shared" si="52"/>
        <v>0</v>
      </c>
      <c r="BQ26" s="58" t="str">
        <f t="shared" si="16"/>
        <v/>
      </c>
      <c r="BR26" s="58" t="str">
        <f t="shared" si="17"/>
        <v/>
      </c>
      <c r="BS26" s="175" t="str">
        <f t="shared" si="18"/>
        <v/>
      </c>
      <c r="BT26" s="59"/>
      <c r="BU26" s="306">
        <f t="shared" ref="BU26:BU47" si="66">VLOOKUP($F$10,BT$3:BV$6,3,0)*BT26</f>
        <v>0</v>
      </c>
      <c r="BV26" s="58">
        <f t="shared" si="53"/>
        <v>0</v>
      </c>
      <c r="BW26" s="58" t="str">
        <f t="shared" si="21"/>
        <v/>
      </c>
      <c r="BX26" s="58" t="str">
        <f t="shared" si="22"/>
        <v/>
      </c>
      <c r="BY26" s="175" t="str">
        <f t="shared" si="23"/>
        <v/>
      </c>
      <c r="BZ26" s="59"/>
      <c r="CA26" s="306">
        <f t="shared" ref="CA26:CA47" si="67">VLOOKUP($F$10,BZ$3:CB$6,3,0)*BZ26</f>
        <v>0</v>
      </c>
      <c r="CB26" s="58">
        <f t="shared" si="54"/>
        <v>0</v>
      </c>
      <c r="CC26" s="58" t="str">
        <f t="shared" si="25"/>
        <v/>
      </c>
      <c r="CD26" s="58" t="str">
        <f t="shared" si="26"/>
        <v/>
      </c>
      <c r="CE26" s="175" t="str">
        <f t="shared" si="27"/>
        <v/>
      </c>
      <c r="CF26" s="59"/>
      <c r="CG26" s="306">
        <f t="shared" ref="CG26:CG47" si="68">VLOOKUP($F$10,CF$3:CH$6,3,0)*CF26</f>
        <v>0</v>
      </c>
      <c r="CH26" s="58">
        <f t="shared" si="55"/>
        <v>0</v>
      </c>
      <c r="CI26" s="58" t="str">
        <f t="shared" si="29"/>
        <v/>
      </c>
      <c r="CJ26" s="58" t="str">
        <f t="shared" si="30"/>
        <v/>
      </c>
      <c r="CK26" s="175" t="str">
        <f t="shared" si="31"/>
        <v/>
      </c>
      <c r="CL26" s="59"/>
      <c r="CM26" s="306">
        <f t="shared" ref="CM26:CM47" si="69">VLOOKUP($F$10,CL$3:CN$6,3,0)*CL26</f>
        <v>0</v>
      </c>
      <c r="CN26" s="58">
        <f t="shared" si="56"/>
        <v>0</v>
      </c>
      <c r="CO26" s="58" t="str">
        <f t="shared" si="34"/>
        <v/>
      </c>
      <c r="CP26" s="58" t="str">
        <f t="shared" si="35"/>
        <v/>
      </c>
      <c r="CQ26" s="175" t="str">
        <f t="shared" si="36"/>
        <v/>
      </c>
      <c r="CR26" s="59"/>
      <c r="CS26" s="306">
        <f t="shared" ref="CS26:CS47" si="70">VLOOKUP($F$10,CR$3:CT$6,3,0)*CR26</f>
        <v>0</v>
      </c>
      <c r="CT26" s="58">
        <f t="shared" si="57"/>
        <v>0</v>
      </c>
      <c r="CU26" s="58" t="str">
        <f t="shared" si="38"/>
        <v/>
      </c>
      <c r="CV26" s="58" t="str">
        <f t="shared" si="39"/>
        <v/>
      </c>
      <c r="CW26" s="58">
        <f t="shared" si="49"/>
        <v>0</v>
      </c>
      <c r="CX26" s="58" t="str">
        <f t="shared" si="58"/>
        <v/>
      </c>
      <c r="CY26" s="58" t="str">
        <f t="shared" si="58"/>
        <v/>
      </c>
      <c r="CZ26" s="60" t="str">
        <f t="shared" si="59"/>
        <v/>
      </c>
    </row>
    <row r="27" spans="1:104" ht="26.25" customHeight="1" outlineLevel="1">
      <c r="A27" s="71"/>
      <c r="B27" s="47"/>
      <c r="C27" s="47"/>
      <c r="D27" s="43"/>
      <c r="E27" s="48"/>
      <c r="F27" s="49"/>
      <c r="G27" s="49"/>
      <c r="H27" s="50"/>
      <c r="I27" s="51">
        <f t="shared" si="60"/>
        <v>0</v>
      </c>
      <c r="J27" s="52"/>
      <c r="K27" s="51"/>
      <c r="L27" s="169">
        <f t="shared" si="42"/>
        <v>0</v>
      </c>
      <c r="M27" s="169">
        <f t="shared" si="43"/>
        <v>0</v>
      </c>
      <c r="N27" s="186"/>
      <c r="O27" s="53">
        <f t="shared" si="44"/>
        <v>0</v>
      </c>
      <c r="P27" s="181"/>
      <c r="Q27" s="54">
        <f t="shared" si="45"/>
        <v>0</v>
      </c>
      <c r="R27" s="55">
        <f t="shared" si="46"/>
        <v>0</v>
      </c>
      <c r="S27" s="72"/>
      <c r="T27" s="72"/>
      <c r="U27" s="370"/>
      <c r="V27" s="370"/>
      <c r="W27" s="370"/>
      <c r="X27" s="370"/>
      <c r="Y27" s="203"/>
      <c r="Z27" s="197">
        <f t="shared" si="61"/>
        <v>0</v>
      </c>
      <c r="AA27" s="209">
        <f t="shared" si="47"/>
        <v>0</v>
      </c>
      <c r="AB27" s="207">
        <f t="shared" si="62"/>
        <v>0</v>
      </c>
      <c r="AC27" s="73"/>
      <c r="AD27" s="73"/>
      <c r="AE27" s="172"/>
      <c r="AF27" s="212"/>
      <c r="AG27" s="213"/>
      <c r="AH27" s="214"/>
      <c r="AI27" s="214"/>
      <c r="AJ27" s="213"/>
      <c r="AK27" s="214"/>
      <c r="AL27" s="213"/>
      <c r="AM27" s="214"/>
      <c r="AN27" s="214"/>
      <c r="AO27" s="213"/>
      <c r="AP27" s="213"/>
      <c r="AQ27" s="214"/>
      <c r="AR27" s="214"/>
      <c r="AS27" s="213"/>
      <c r="AT27" s="215"/>
      <c r="AU27" s="175" t="str">
        <f t="shared" si="0"/>
        <v/>
      </c>
      <c r="AV27" s="59"/>
      <c r="AW27" s="306">
        <f t="shared" si="1"/>
        <v>0</v>
      </c>
      <c r="AX27" s="58">
        <f t="shared" si="2"/>
        <v>0</v>
      </c>
      <c r="AY27" s="58" t="str">
        <f t="shared" si="3"/>
        <v/>
      </c>
      <c r="AZ27" s="58" t="str">
        <f t="shared" si="4"/>
        <v/>
      </c>
      <c r="BA27" s="175" t="str">
        <f t="shared" si="5"/>
        <v/>
      </c>
      <c r="BB27" s="59"/>
      <c r="BC27" s="306">
        <f t="shared" si="63"/>
        <v>0</v>
      </c>
      <c r="BD27" s="58">
        <f t="shared" si="50"/>
        <v>0</v>
      </c>
      <c r="BE27" s="58" t="str">
        <f t="shared" si="8"/>
        <v/>
      </c>
      <c r="BF27" s="58" t="str">
        <f t="shared" si="9"/>
        <v/>
      </c>
      <c r="BG27" s="175" t="str">
        <f t="shared" si="10"/>
        <v/>
      </c>
      <c r="BH27" s="59"/>
      <c r="BI27" s="306">
        <f t="shared" si="64"/>
        <v>0</v>
      </c>
      <c r="BJ27" s="58">
        <f t="shared" si="51"/>
        <v>0</v>
      </c>
      <c r="BK27" s="58" t="str">
        <f t="shared" si="12"/>
        <v/>
      </c>
      <c r="BL27" s="58" t="str">
        <f t="shared" si="13"/>
        <v/>
      </c>
      <c r="BM27" s="175" t="str">
        <f t="shared" si="14"/>
        <v/>
      </c>
      <c r="BN27" s="59"/>
      <c r="BO27" s="306">
        <f t="shared" si="65"/>
        <v>0</v>
      </c>
      <c r="BP27" s="58">
        <f t="shared" si="52"/>
        <v>0</v>
      </c>
      <c r="BQ27" s="58" t="str">
        <f t="shared" si="16"/>
        <v/>
      </c>
      <c r="BR27" s="58" t="str">
        <f t="shared" si="17"/>
        <v/>
      </c>
      <c r="BS27" s="175" t="str">
        <f t="shared" si="18"/>
        <v/>
      </c>
      <c r="BT27" s="59"/>
      <c r="BU27" s="306">
        <f t="shared" si="66"/>
        <v>0</v>
      </c>
      <c r="BV27" s="58">
        <f t="shared" si="53"/>
        <v>0</v>
      </c>
      <c r="BW27" s="58" t="str">
        <f t="shared" si="21"/>
        <v/>
      </c>
      <c r="BX27" s="58" t="str">
        <f t="shared" si="22"/>
        <v/>
      </c>
      <c r="BY27" s="175" t="str">
        <f t="shared" si="23"/>
        <v/>
      </c>
      <c r="BZ27" s="59"/>
      <c r="CA27" s="306">
        <f t="shared" si="67"/>
        <v>0</v>
      </c>
      <c r="CB27" s="58">
        <f t="shared" si="54"/>
        <v>0</v>
      </c>
      <c r="CC27" s="58" t="str">
        <f t="shared" si="25"/>
        <v/>
      </c>
      <c r="CD27" s="58" t="str">
        <f t="shared" si="26"/>
        <v/>
      </c>
      <c r="CE27" s="175" t="str">
        <f t="shared" si="27"/>
        <v/>
      </c>
      <c r="CF27" s="59"/>
      <c r="CG27" s="306">
        <f t="shared" si="68"/>
        <v>0</v>
      </c>
      <c r="CH27" s="58">
        <f t="shared" si="55"/>
        <v>0</v>
      </c>
      <c r="CI27" s="58" t="str">
        <f t="shared" si="29"/>
        <v/>
      </c>
      <c r="CJ27" s="58" t="str">
        <f t="shared" si="30"/>
        <v/>
      </c>
      <c r="CK27" s="175" t="str">
        <f t="shared" si="31"/>
        <v/>
      </c>
      <c r="CL27" s="59"/>
      <c r="CM27" s="306">
        <f t="shared" si="69"/>
        <v>0</v>
      </c>
      <c r="CN27" s="58">
        <f t="shared" si="56"/>
        <v>0</v>
      </c>
      <c r="CO27" s="58" t="str">
        <f t="shared" si="34"/>
        <v/>
      </c>
      <c r="CP27" s="58" t="str">
        <f t="shared" si="35"/>
        <v/>
      </c>
      <c r="CQ27" s="175" t="str">
        <f t="shared" si="36"/>
        <v/>
      </c>
      <c r="CR27" s="59"/>
      <c r="CS27" s="306">
        <f t="shared" si="70"/>
        <v>0</v>
      </c>
      <c r="CT27" s="58">
        <f t="shared" si="57"/>
        <v>0</v>
      </c>
      <c r="CU27" s="58" t="str">
        <f t="shared" si="38"/>
        <v/>
      </c>
      <c r="CV27" s="58" t="str">
        <f t="shared" si="39"/>
        <v/>
      </c>
      <c r="CW27" s="58">
        <f t="shared" si="49"/>
        <v>0</v>
      </c>
      <c r="CX27" s="58" t="str">
        <f t="shared" si="58"/>
        <v/>
      </c>
      <c r="CY27" s="58" t="str">
        <f t="shared" si="58"/>
        <v/>
      </c>
      <c r="CZ27" s="60" t="str">
        <f t="shared" si="59"/>
        <v/>
      </c>
    </row>
    <row r="28" spans="1:104" ht="26.25" customHeight="1" outlineLevel="1">
      <c r="A28" s="71"/>
      <c r="B28" s="47"/>
      <c r="C28" s="47"/>
      <c r="D28" s="43"/>
      <c r="E28" s="48"/>
      <c r="F28" s="49"/>
      <c r="G28" s="49"/>
      <c r="H28" s="50"/>
      <c r="I28" s="51">
        <f t="shared" si="60"/>
        <v>0</v>
      </c>
      <c r="J28" s="52"/>
      <c r="K28" s="51"/>
      <c r="L28" s="169">
        <f t="shared" si="42"/>
        <v>0</v>
      </c>
      <c r="M28" s="169">
        <f t="shared" si="43"/>
        <v>0</v>
      </c>
      <c r="N28" s="186"/>
      <c r="O28" s="53">
        <f t="shared" si="44"/>
        <v>0</v>
      </c>
      <c r="P28" s="181"/>
      <c r="Q28" s="54">
        <f t="shared" si="45"/>
        <v>0</v>
      </c>
      <c r="R28" s="55">
        <f t="shared" si="46"/>
        <v>0</v>
      </c>
      <c r="S28" s="72"/>
      <c r="T28" s="72"/>
      <c r="U28" s="370"/>
      <c r="V28" s="370"/>
      <c r="W28" s="370"/>
      <c r="X28" s="370"/>
      <c r="Y28" s="203"/>
      <c r="Z28" s="197">
        <f t="shared" si="61"/>
        <v>0</v>
      </c>
      <c r="AA28" s="209">
        <f t="shared" si="47"/>
        <v>0</v>
      </c>
      <c r="AB28" s="207">
        <f t="shared" si="62"/>
        <v>0</v>
      </c>
      <c r="AC28" s="73"/>
      <c r="AD28" s="73"/>
      <c r="AE28" s="172"/>
      <c r="AF28" s="212"/>
      <c r="AG28" s="213"/>
      <c r="AH28" s="214"/>
      <c r="AI28" s="214"/>
      <c r="AJ28" s="213"/>
      <c r="AK28" s="214"/>
      <c r="AL28" s="213"/>
      <c r="AM28" s="214"/>
      <c r="AN28" s="214"/>
      <c r="AO28" s="213"/>
      <c r="AP28" s="213"/>
      <c r="AQ28" s="214"/>
      <c r="AR28" s="214"/>
      <c r="AS28" s="213"/>
      <c r="AT28" s="215"/>
      <c r="AU28" s="175" t="str">
        <f t="shared" si="0"/>
        <v/>
      </c>
      <c r="AV28" s="59"/>
      <c r="AW28" s="306">
        <f t="shared" si="1"/>
        <v>0</v>
      </c>
      <c r="AX28" s="58">
        <f t="shared" si="2"/>
        <v>0</v>
      </c>
      <c r="AY28" s="58" t="str">
        <f t="shared" si="3"/>
        <v/>
      </c>
      <c r="AZ28" s="58" t="str">
        <f t="shared" si="4"/>
        <v/>
      </c>
      <c r="BA28" s="175" t="str">
        <f t="shared" si="5"/>
        <v/>
      </c>
      <c r="BB28" s="59"/>
      <c r="BC28" s="306">
        <f t="shared" si="63"/>
        <v>0</v>
      </c>
      <c r="BD28" s="58">
        <f t="shared" si="50"/>
        <v>0</v>
      </c>
      <c r="BE28" s="58" t="str">
        <f t="shared" si="8"/>
        <v/>
      </c>
      <c r="BF28" s="58" t="str">
        <f t="shared" si="9"/>
        <v/>
      </c>
      <c r="BG28" s="175" t="str">
        <f t="shared" si="10"/>
        <v/>
      </c>
      <c r="BH28" s="59"/>
      <c r="BI28" s="306">
        <f t="shared" si="64"/>
        <v>0</v>
      </c>
      <c r="BJ28" s="58">
        <f t="shared" si="51"/>
        <v>0</v>
      </c>
      <c r="BK28" s="58" t="str">
        <f t="shared" si="12"/>
        <v/>
      </c>
      <c r="BL28" s="58" t="str">
        <f t="shared" si="13"/>
        <v/>
      </c>
      <c r="BM28" s="175" t="str">
        <f t="shared" si="14"/>
        <v/>
      </c>
      <c r="BN28" s="59"/>
      <c r="BO28" s="306">
        <f t="shared" si="65"/>
        <v>0</v>
      </c>
      <c r="BP28" s="58">
        <f t="shared" si="52"/>
        <v>0</v>
      </c>
      <c r="BQ28" s="58" t="str">
        <f t="shared" si="16"/>
        <v/>
      </c>
      <c r="BR28" s="58" t="str">
        <f t="shared" si="17"/>
        <v/>
      </c>
      <c r="BS28" s="175" t="str">
        <f t="shared" si="18"/>
        <v/>
      </c>
      <c r="BT28" s="59"/>
      <c r="BU28" s="306">
        <f t="shared" si="66"/>
        <v>0</v>
      </c>
      <c r="BV28" s="58">
        <f t="shared" si="53"/>
        <v>0</v>
      </c>
      <c r="BW28" s="58" t="str">
        <f t="shared" si="21"/>
        <v/>
      </c>
      <c r="BX28" s="58" t="str">
        <f t="shared" si="22"/>
        <v/>
      </c>
      <c r="BY28" s="175" t="str">
        <f t="shared" si="23"/>
        <v/>
      </c>
      <c r="BZ28" s="59"/>
      <c r="CA28" s="306">
        <f t="shared" si="67"/>
        <v>0</v>
      </c>
      <c r="CB28" s="58">
        <f t="shared" si="54"/>
        <v>0</v>
      </c>
      <c r="CC28" s="58" t="str">
        <f t="shared" si="25"/>
        <v/>
      </c>
      <c r="CD28" s="58" t="str">
        <f t="shared" si="26"/>
        <v/>
      </c>
      <c r="CE28" s="175" t="str">
        <f t="shared" si="27"/>
        <v/>
      </c>
      <c r="CF28" s="59"/>
      <c r="CG28" s="306">
        <f t="shared" si="68"/>
        <v>0</v>
      </c>
      <c r="CH28" s="58">
        <f t="shared" si="55"/>
        <v>0</v>
      </c>
      <c r="CI28" s="58" t="str">
        <f t="shared" si="29"/>
        <v/>
      </c>
      <c r="CJ28" s="58" t="str">
        <f t="shared" si="30"/>
        <v/>
      </c>
      <c r="CK28" s="175" t="str">
        <f t="shared" si="31"/>
        <v/>
      </c>
      <c r="CL28" s="59"/>
      <c r="CM28" s="306">
        <f t="shared" si="69"/>
        <v>0</v>
      </c>
      <c r="CN28" s="58">
        <f t="shared" si="56"/>
        <v>0</v>
      </c>
      <c r="CO28" s="58" t="str">
        <f t="shared" si="34"/>
        <v/>
      </c>
      <c r="CP28" s="58" t="str">
        <f t="shared" si="35"/>
        <v/>
      </c>
      <c r="CQ28" s="175" t="str">
        <f t="shared" si="36"/>
        <v/>
      </c>
      <c r="CR28" s="59"/>
      <c r="CS28" s="306">
        <f t="shared" si="70"/>
        <v>0</v>
      </c>
      <c r="CT28" s="58">
        <f t="shared" si="57"/>
        <v>0</v>
      </c>
      <c r="CU28" s="58" t="str">
        <f t="shared" si="38"/>
        <v/>
      </c>
      <c r="CV28" s="58" t="str">
        <f t="shared" si="39"/>
        <v/>
      </c>
      <c r="CW28" s="58">
        <f t="shared" si="49"/>
        <v>0</v>
      </c>
      <c r="CX28" s="58" t="str">
        <f t="shared" si="58"/>
        <v/>
      </c>
      <c r="CY28" s="58" t="str">
        <f t="shared" si="58"/>
        <v/>
      </c>
      <c r="CZ28" s="60" t="str">
        <f t="shared" si="59"/>
        <v/>
      </c>
    </row>
    <row r="29" spans="1:104" ht="26.25" customHeight="1" outlineLevel="1">
      <c r="A29" s="71"/>
      <c r="B29" s="47"/>
      <c r="C29" s="47"/>
      <c r="D29" s="43"/>
      <c r="E29" s="48"/>
      <c r="F29" s="49"/>
      <c r="G29" s="49"/>
      <c r="H29" s="50"/>
      <c r="I29" s="51">
        <f t="shared" si="60"/>
        <v>0</v>
      </c>
      <c r="J29" s="52"/>
      <c r="K29" s="51"/>
      <c r="L29" s="169">
        <f t="shared" si="42"/>
        <v>0</v>
      </c>
      <c r="M29" s="169">
        <f t="shared" si="43"/>
        <v>0</v>
      </c>
      <c r="N29" s="186"/>
      <c r="O29" s="53">
        <f t="shared" si="44"/>
        <v>0</v>
      </c>
      <c r="P29" s="181"/>
      <c r="Q29" s="54">
        <f t="shared" si="45"/>
        <v>0</v>
      </c>
      <c r="R29" s="55">
        <f t="shared" si="46"/>
        <v>0</v>
      </c>
      <c r="S29" s="72"/>
      <c r="T29" s="72"/>
      <c r="U29" s="370"/>
      <c r="V29" s="370"/>
      <c r="W29" s="370"/>
      <c r="X29" s="370"/>
      <c r="Y29" s="203"/>
      <c r="Z29" s="197">
        <f t="shared" si="61"/>
        <v>0</v>
      </c>
      <c r="AA29" s="209">
        <f t="shared" si="47"/>
        <v>0</v>
      </c>
      <c r="AB29" s="207">
        <f t="shared" si="62"/>
        <v>0</v>
      </c>
      <c r="AC29" s="73"/>
      <c r="AD29" s="73"/>
      <c r="AE29" s="172"/>
      <c r="AF29" s="212"/>
      <c r="AG29" s="213"/>
      <c r="AH29" s="214"/>
      <c r="AI29" s="214"/>
      <c r="AJ29" s="213"/>
      <c r="AK29" s="214"/>
      <c r="AL29" s="213"/>
      <c r="AM29" s="214"/>
      <c r="AN29" s="214"/>
      <c r="AO29" s="213"/>
      <c r="AP29" s="213"/>
      <c r="AQ29" s="214"/>
      <c r="AR29" s="214"/>
      <c r="AS29" s="213"/>
      <c r="AT29" s="215"/>
      <c r="AU29" s="175" t="str">
        <f t="shared" si="0"/>
        <v/>
      </c>
      <c r="AV29" s="59"/>
      <c r="AW29" s="306">
        <f t="shared" si="1"/>
        <v>0</v>
      </c>
      <c r="AX29" s="58">
        <f t="shared" si="2"/>
        <v>0</v>
      </c>
      <c r="AY29" s="58" t="str">
        <f t="shared" si="3"/>
        <v/>
      </c>
      <c r="AZ29" s="58" t="str">
        <f t="shared" si="4"/>
        <v/>
      </c>
      <c r="BA29" s="175" t="str">
        <f t="shared" si="5"/>
        <v/>
      </c>
      <c r="BB29" s="59"/>
      <c r="BC29" s="306">
        <f t="shared" si="63"/>
        <v>0</v>
      </c>
      <c r="BD29" s="58">
        <f t="shared" si="50"/>
        <v>0</v>
      </c>
      <c r="BE29" s="58" t="str">
        <f t="shared" si="8"/>
        <v/>
      </c>
      <c r="BF29" s="58" t="str">
        <f t="shared" si="9"/>
        <v/>
      </c>
      <c r="BG29" s="175" t="str">
        <f t="shared" si="10"/>
        <v/>
      </c>
      <c r="BH29" s="59"/>
      <c r="BI29" s="306">
        <f t="shared" si="64"/>
        <v>0</v>
      </c>
      <c r="BJ29" s="58">
        <f t="shared" si="51"/>
        <v>0</v>
      </c>
      <c r="BK29" s="58" t="str">
        <f t="shared" si="12"/>
        <v/>
      </c>
      <c r="BL29" s="58" t="str">
        <f t="shared" si="13"/>
        <v/>
      </c>
      <c r="BM29" s="175" t="str">
        <f t="shared" si="14"/>
        <v/>
      </c>
      <c r="BN29" s="59"/>
      <c r="BO29" s="306">
        <f t="shared" si="65"/>
        <v>0</v>
      </c>
      <c r="BP29" s="58">
        <f t="shared" si="52"/>
        <v>0</v>
      </c>
      <c r="BQ29" s="58" t="str">
        <f t="shared" si="16"/>
        <v/>
      </c>
      <c r="BR29" s="58" t="str">
        <f t="shared" si="17"/>
        <v/>
      </c>
      <c r="BS29" s="175" t="str">
        <f t="shared" si="18"/>
        <v/>
      </c>
      <c r="BT29" s="59"/>
      <c r="BU29" s="306">
        <f t="shared" si="66"/>
        <v>0</v>
      </c>
      <c r="BV29" s="58">
        <f t="shared" si="53"/>
        <v>0</v>
      </c>
      <c r="BW29" s="58" t="str">
        <f t="shared" si="21"/>
        <v/>
      </c>
      <c r="BX29" s="58" t="str">
        <f t="shared" si="22"/>
        <v/>
      </c>
      <c r="BY29" s="175" t="str">
        <f t="shared" si="23"/>
        <v/>
      </c>
      <c r="BZ29" s="59"/>
      <c r="CA29" s="306">
        <f t="shared" si="67"/>
        <v>0</v>
      </c>
      <c r="CB29" s="58">
        <f t="shared" si="54"/>
        <v>0</v>
      </c>
      <c r="CC29" s="58" t="str">
        <f t="shared" si="25"/>
        <v/>
      </c>
      <c r="CD29" s="58" t="str">
        <f t="shared" si="26"/>
        <v/>
      </c>
      <c r="CE29" s="175" t="str">
        <f t="shared" si="27"/>
        <v/>
      </c>
      <c r="CF29" s="59"/>
      <c r="CG29" s="306">
        <f t="shared" si="68"/>
        <v>0</v>
      </c>
      <c r="CH29" s="58">
        <f t="shared" si="55"/>
        <v>0</v>
      </c>
      <c r="CI29" s="58" t="str">
        <f t="shared" si="29"/>
        <v/>
      </c>
      <c r="CJ29" s="58" t="str">
        <f t="shared" si="30"/>
        <v/>
      </c>
      <c r="CK29" s="175" t="str">
        <f t="shared" si="31"/>
        <v/>
      </c>
      <c r="CL29" s="59"/>
      <c r="CM29" s="306">
        <f t="shared" si="69"/>
        <v>0</v>
      </c>
      <c r="CN29" s="58">
        <f t="shared" si="56"/>
        <v>0</v>
      </c>
      <c r="CO29" s="58" t="str">
        <f t="shared" si="34"/>
        <v/>
      </c>
      <c r="CP29" s="58" t="str">
        <f t="shared" si="35"/>
        <v/>
      </c>
      <c r="CQ29" s="175" t="str">
        <f t="shared" si="36"/>
        <v/>
      </c>
      <c r="CR29" s="59"/>
      <c r="CS29" s="306">
        <f t="shared" si="70"/>
        <v>0</v>
      </c>
      <c r="CT29" s="58">
        <f t="shared" si="57"/>
        <v>0</v>
      </c>
      <c r="CU29" s="58" t="str">
        <f t="shared" si="38"/>
        <v/>
      </c>
      <c r="CV29" s="58" t="str">
        <f t="shared" si="39"/>
        <v/>
      </c>
      <c r="CW29" s="58">
        <f t="shared" ref="CW29:CW47" si="71">SUM(CX29:CY29)</f>
        <v>0</v>
      </c>
      <c r="CX29" s="58" t="str">
        <f t="shared" si="58"/>
        <v/>
      </c>
      <c r="CY29" s="58" t="str">
        <f t="shared" si="58"/>
        <v/>
      </c>
      <c r="CZ29" s="60" t="str">
        <f t="shared" si="59"/>
        <v/>
      </c>
    </row>
    <row r="30" spans="1:104" ht="26.25" customHeight="1" outlineLevel="1">
      <c r="A30" s="71"/>
      <c r="B30" s="47"/>
      <c r="C30" s="47"/>
      <c r="D30" s="43"/>
      <c r="E30" s="48"/>
      <c r="F30" s="49"/>
      <c r="G30" s="49"/>
      <c r="H30" s="50"/>
      <c r="I30" s="51">
        <f t="shared" si="60"/>
        <v>0</v>
      </c>
      <c r="J30" s="52"/>
      <c r="K30" s="51"/>
      <c r="L30" s="169">
        <f t="shared" si="42"/>
        <v>0</v>
      </c>
      <c r="M30" s="169">
        <f t="shared" si="43"/>
        <v>0</v>
      </c>
      <c r="N30" s="186"/>
      <c r="O30" s="53">
        <f t="shared" si="44"/>
        <v>0</v>
      </c>
      <c r="P30" s="181"/>
      <c r="Q30" s="54">
        <f t="shared" si="45"/>
        <v>0</v>
      </c>
      <c r="R30" s="55">
        <f t="shared" si="46"/>
        <v>0</v>
      </c>
      <c r="S30" s="72"/>
      <c r="T30" s="72"/>
      <c r="U30" s="370"/>
      <c r="V30" s="370"/>
      <c r="W30" s="370"/>
      <c r="X30" s="370"/>
      <c r="Y30" s="203"/>
      <c r="Z30" s="197">
        <f t="shared" si="61"/>
        <v>0</v>
      </c>
      <c r="AA30" s="209">
        <f t="shared" si="47"/>
        <v>0</v>
      </c>
      <c r="AB30" s="207">
        <f t="shared" si="62"/>
        <v>0</v>
      </c>
      <c r="AC30" s="73"/>
      <c r="AD30" s="73"/>
      <c r="AE30" s="172"/>
      <c r="AF30" s="212"/>
      <c r="AG30" s="213"/>
      <c r="AH30" s="214"/>
      <c r="AI30" s="214"/>
      <c r="AJ30" s="213"/>
      <c r="AK30" s="214"/>
      <c r="AL30" s="213"/>
      <c r="AM30" s="214"/>
      <c r="AN30" s="214"/>
      <c r="AO30" s="213"/>
      <c r="AP30" s="213"/>
      <c r="AQ30" s="214"/>
      <c r="AR30" s="214"/>
      <c r="AS30" s="213"/>
      <c r="AT30" s="215"/>
      <c r="AU30" s="175" t="str">
        <f t="shared" si="0"/>
        <v/>
      </c>
      <c r="AV30" s="59"/>
      <c r="AW30" s="306">
        <f t="shared" si="1"/>
        <v>0</v>
      </c>
      <c r="AX30" s="58">
        <f t="shared" si="2"/>
        <v>0</v>
      </c>
      <c r="AY30" s="58" t="str">
        <f t="shared" si="3"/>
        <v/>
      </c>
      <c r="AZ30" s="58" t="str">
        <f t="shared" si="4"/>
        <v/>
      </c>
      <c r="BA30" s="175" t="str">
        <f t="shared" si="5"/>
        <v/>
      </c>
      <c r="BB30" s="59"/>
      <c r="BC30" s="306">
        <f t="shared" si="63"/>
        <v>0</v>
      </c>
      <c r="BD30" s="58">
        <f t="shared" si="50"/>
        <v>0</v>
      </c>
      <c r="BE30" s="58" t="str">
        <f t="shared" si="8"/>
        <v/>
      </c>
      <c r="BF30" s="58" t="str">
        <f t="shared" si="9"/>
        <v/>
      </c>
      <c r="BG30" s="175" t="str">
        <f t="shared" si="10"/>
        <v/>
      </c>
      <c r="BH30" s="59"/>
      <c r="BI30" s="306">
        <f t="shared" si="64"/>
        <v>0</v>
      </c>
      <c r="BJ30" s="58">
        <f t="shared" si="51"/>
        <v>0</v>
      </c>
      <c r="BK30" s="58" t="str">
        <f t="shared" si="12"/>
        <v/>
      </c>
      <c r="BL30" s="58" t="str">
        <f t="shared" si="13"/>
        <v/>
      </c>
      <c r="BM30" s="175" t="str">
        <f t="shared" si="14"/>
        <v/>
      </c>
      <c r="BN30" s="59"/>
      <c r="BO30" s="306">
        <f t="shared" si="65"/>
        <v>0</v>
      </c>
      <c r="BP30" s="58">
        <f t="shared" si="52"/>
        <v>0</v>
      </c>
      <c r="BQ30" s="58" t="str">
        <f t="shared" si="16"/>
        <v/>
      </c>
      <c r="BR30" s="58" t="str">
        <f t="shared" si="17"/>
        <v/>
      </c>
      <c r="BS30" s="175" t="str">
        <f t="shared" si="18"/>
        <v/>
      </c>
      <c r="BT30" s="59"/>
      <c r="BU30" s="306">
        <f t="shared" si="66"/>
        <v>0</v>
      </c>
      <c r="BV30" s="58">
        <f t="shared" si="53"/>
        <v>0</v>
      </c>
      <c r="BW30" s="58" t="str">
        <f t="shared" si="21"/>
        <v/>
      </c>
      <c r="BX30" s="58" t="str">
        <f t="shared" si="22"/>
        <v/>
      </c>
      <c r="BY30" s="175" t="str">
        <f t="shared" si="23"/>
        <v/>
      </c>
      <c r="BZ30" s="59"/>
      <c r="CA30" s="306">
        <f t="shared" si="67"/>
        <v>0</v>
      </c>
      <c r="CB30" s="58">
        <f t="shared" si="54"/>
        <v>0</v>
      </c>
      <c r="CC30" s="58" t="str">
        <f t="shared" si="25"/>
        <v/>
      </c>
      <c r="CD30" s="58" t="str">
        <f t="shared" si="26"/>
        <v/>
      </c>
      <c r="CE30" s="175" t="str">
        <f t="shared" si="27"/>
        <v/>
      </c>
      <c r="CF30" s="59"/>
      <c r="CG30" s="306">
        <f t="shared" si="68"/>
        <v>0</v>
      </c>
      <c r="CH30" s="58">
        <f t="shared" si="55"/>
        <v>0</v>
      </c>
      <c r="CI30" s="58" t="str">
        <f t="shared" si="29"/>
        <v/>
      </c>
      <c r="CJ30" s="58" t="str">
        <f t="shared" si="30"/>
        <v/>
      </c>
      <c r="CK30" s="175" t="str">
        <f t="shared" si="31"/>
        <v/>
      </c>
      <c r="CL30" s="59"/>
      <c r="CM30" s="306">
        <f t="shared" si="69"/>
        <v>0</v>
      </c>
      <c r="CN30" s="58">
        <f t="shared" si="56"/>
        <v>0</v>
      </c>
      <c r="CO30" s="58" t="str">
        <f t="shared" si="34"/>
        <v/>
      </c>
      <c r="CP30" s="58" t="str">
        <f t="shared" si="35"/>
        <v/>
      </c>
      <c r="CQ30" s="175" t="str">
        <f t="shared" si="36"/>
        <v/>
      </c>
      <c r="CR30" s="59"/>
      <c r="CS30" s="306">
        <f t="shared" si="70"/>
        <v>0</v>
      </c>
      <c r="CT30" s="58">
        <f t="shared" si="57"/>
        <v>0</v>
      </c>
      <c r="CU30" s="58" t="str">
        <f t="shared" si="38"/>
        <v/>
      </c>
      <c r="CV30" s="58" t="str">
        <f t="shared" si="39"/>
        <v/>
      </c>
      <c r="CW30" s="58">
        <f t="shared" si="71"/>
        <v>0</v>
      </c>
      <c r="CX30" s="58" t="str">
        <f t="shared" si="58"/>
        <v/>
      </c>
      <c r="CY30" s="58" t="str">
        <f t="shared" si="58"/>
        <v/>
      </c>
      <c r="CZ30" s="60" t="str">
        <f t="shared" si="59"/>
        <v/>
      </c>
    </row>
    <row r="31" spans="1:104" ht="26.25" customHeight="1" outlineLevel="1">
      <c r="A31" s="71"/>
      <c r="B31" s="47"/>
      <c r="C31" s="47"/>
      <c r="D31" s="43"/>
      <c r="E31" s="48"/>
      <c r="F31" s="49"/>
      <c r="G31" s="49"/>
      <c r="H31" s="50"/>
      <c r="I31" s="51">
        <f t="shared" si="60"/>
        <v>0</v>
      </c>
      <c r="J31" s="52"/>
      <c r="K31" s="51"/>
      <c r="L31" s="169">
        <f t="shared" si="42"/>
        <v>0</v>
      </c>
      <c r="M31" s="169">
        <f t="shared" si="43"/>
        <v>0</v>
      </c>
      <c r="N31" s="186"/>
      <c r="O31" s="53">
        <f t="shared" si="44"/>
        <v>0</v>
      </c>
      <c r="P31" s="181"/>
      <c r="Q31" s="54">
        <f t="shared" si="45"/>
        <v>0</v>
      </c>
      <c r="R31" s="55">
        <f t="shared" si="46"/>
        <v>0</v>
      </c>
      <c r="S31" s="72"/>
      <c r="T31" s="72"/>
      <c r="U31" s="370"/>
      <c r="V31" s="370"/>
      <c r="W31" s="370"/>
      <c r="X31" s="370"/>
      <c r="Y31" s="203"/>
      <c r="Z31" s="197">
        <f t="shared" si="61"/>
        <v>0</v>
      </c>
      <c r="AA31" s="209">
        <f t="shared" si="47"/>
        <v>0</v>
      </c>
      <c r="AB31" s="207">
        <f t="shared" si="62"/>
        <v>0</v>
      </c>
      <c r="AC31" s="73"/>
      <c r="AD31" s="73"/>
      <c r="AE31" s="172"/>
      <c r="AF31" s="212"/>
      <c r="AG31" s="213"/>
      <c r="AH31" s="214"/>
      <c r="AI31" s="214"/>
      <c r="AJ31" s="213"/>
      <c r="AK31" s="214"/>
      <c r="AL31" s="213"/>
      <c r="AM31" s="214"/>
      <c r="AN31" s="214"/>
      <c r="AO31" s="213"/>
      <c r="AP31" s="213"/>
      <c r="AQ31" s="214"/>
      <c r="AR31" s="214"/>
      <c r="AS31" s="213"/>
      <c r="AT31" s="215"/>
      <c r="AU31" s="175" t="str">
        <f t="shared" si="0"/>
        <v/>
      </c>
      <c r="AV31" s="59"/>
      <c r="AW31" s="306">
        <f t="shared" si="1"/>
        <v>0</v>
      </c>
      <c r="AX31" s="58">
        <f t="shared" si="2"/>
        <v>0</v>
      </c>
      <c r="AY31" s="58" t="str">
        <f t="shared" si="3"/>
        <v/>
      </c>
      <c r="AZ31" s="58" t="str">
        <f t="shared" si="4"/>
        <v/>
      </c>
      <c r="BA31" s="175" t="str">
        <f t="shared" si="5"/>
        <v/>
      </c>
      <c r="BB31" s="59"/>
      <c r="BC31" s="306">
        <f t="shared" si="63"/>
        <v>0</v>
      </c>
      <c r="BD31" s="58">
        <f t="shared" si="50"/>
        <v>0</v>
      </c>
      <c r="BE31" s="58" t="str">
        <f t="shared" si="8"/>
        <v/>
      </c>
      <c r="BF31" s="58" t="str">
        <f t="shared" si="9"/>
        <v/>
      </c>
      <c r="BG31" s="175" t="str">
        <f t="shared" si="10"/>
        <v/>
      </c>
      <c r="BH31" s="59"/>
      <c r="BI31" s="306">
        <f t="shared" si="64"/>
        <v>0</v>
      </c>
      <c r="BJ31" s="58">
        <f t="shared" si="51"/>
        <v>0</v>
      </c>
      <c r="BK31" s="58" t="str">
        <f t="shared" si="12"/>
        <v/>
      </c>
      <c r="BL31" s="58" t="str">
        <f t="shared" si="13"/>
        <v/>
      </c>
      <c r="BM31" s="175" t="str">
        <f t="shared" si="14"/>
        <v/>
      </c>
      <c r="BN31" s="59"/>
      <c r="BO31" s="306">
        <f t="shared" si="65"/>
        <v>0</v>
      </c>
      <c r="BP31" s="58">
        <f t="shared" si="52"/>
        <v>0</v>
      </c>
      <c r="BQ31" s="58" t="str">
        <f t="shared" si="16"/>
        <v/>
      </c>
      <c r="BR31" s="58" t="str">
        <f t="shared" si="17"/>
        <v/>
      </c>
      <c r="BS31" s="175" t="str">
        <f t="shared" si="18"/>
        <v/>
      </c>
      <c r="BT31" s="59"/>
      <c r="BU31" s="306">
        <f t="shared" si="66"/>
        <v>0</v>
      </c>
      <c r="BV31" s="58">
        <f t="shared" si="53"/>
        <v>0</v>
      </c>
      <c r="BW31" s="58" t="str">
        <f t="shared" si="21"/>
        <v/>
      </c>
      <c r="BX31" s="58" t="str">
        <f t="shared" si="22"/>
        <v/>
      </c>
      <c r="BY31" s="175" t="str">
        <f t="shared" si="23"/>
        <v/>
      </c>
      <c r="BZ31" s="59"/>
      <c r="CA31" s="306">
        <f t="shared" si="67"/>
        <v>0</v>
      </c>
      <c r="CB31" s="58">
        <f t="shared" si="54"/>
        <v>0</v>
      </c>
      <c r="CC31" s="58" t="str">
        <f t="shared" si="25"/>
        <v/>
      </c>
      <c r="CD31" s="58" t="str">
        <f t="shared" si="26"/>
        <v/>
      </c>
      <c r="CE31" s="175" t="str">
        <f t="shared" si="27"/>
        <v/>
      </c>
      <c r="CF31" s="59"/>
      <c r="CG31" s="306">
        <f t="shared" si="68"/>
        <v>0</v>
      </c>
      <c r="CH31" s="58">
        <f t="shared" si="55"/>
        <v>0</v>
      </c>
      <c r="CI31" s="58" t="str">
        <f t="shared" si="29"/>
        <v/>
      </c>
      <c r="CJ31" s="58" t="str">
        <f t="shared" si="30"/>
        <v/>
      </c>
      <c r="CK31" s="175" t="str">
        <f t="shared" si="31"/>
        <v/>
      </c>
      <c r="CL31" s="59"/>
      <c r="CM31" s="306">
        <f t="shared" si="69"/>
        <v>0</v>
      </c>
      <c r="CN31" s="58">
        <f t="shared" si="56"/>
        <v>0</v>
      </c>
      <c r="CO31" s="58" t="str">
        <f t="shared" si="34"/>
        <v/>
      </c>
      <c r="CP31" s="58" t="str">
        <f t="shared" si="35"/>
        <v/>
      </c>
      <c r="CQ31" s="175" t="str">
        <f t="shared" si="36"/>
        <v/>
      </c>
      <c r="CR31" s="59"/>
      <c r="CS31" s="306">
        <f t="shared" si="70"/>
        <v>0</v>
      </c>
      <c r="CT31" s="58">
        <f t="shared" si="57"/>
        <v>0</v>
      </c>
      <c r="CU31" s="58" t="str">
        <f t="shared" si="38"/>
        <v/>
      </c>
      <c r="CV31" s="58" t="str">
        <f t="shared" si="39"/>
        <v/>
      </c>
      <c r="CW31" s="58">
        <f t="shared" si="71"/>
        <v>0</v>
      </c>
      <c r="CX31" s="58" t="str">
        <f t="shared" si="58"/>
        <v/>
      </c>
      <c r="CY31" s="58" t="str">
        <f t="shared" si="58"/>
        <v/>
      </c>
      <c r="CZ31" s="60" t="str">
        <f t="shared" si="59"/>
        <v/>
      </c>
    </row>
    <row r="32" spans="1:104" ht="26.25" customHeight="1" outlineLevel="1">
      <c r="A32" s="71"/>
      <c r="B32" s="47"/>
      <c r="C32" s="47"/>
      <c r="D32" s="43"/>
      <c r="E32" s="48"/>
      <c r="F32" s="49"/>
      <c r="G32" s="49"/>
      <c r="H32" s="50"/>
      <c r="I32" s="51">
        <f t="shared" si="60"/>
        <v>0</v>
      </c>
      <c r="J32" s="52"/>
      <c r="K32" s="51"/>
      <c r="L32" s="169">
        <f t="shared" si="42"/>
        <v>0</v>
      </c>
      <c r="M32" s="169">
        <f t="shared" si="43"/>
        <v>0</v>
      </c>
      <c r="N32" s="186"/>
      <c r="O32" s="53">
        <f t="shared" si="44"/>
        <v>0</v>
      </c>
      <c r="P32" s="181"/>
      <c r="Q32" s="54">
        <f t="shared" si="45"/>
        <v>0</v>
      </c>
      <c r="R32" s="55">
        <f t="shared" si="46"/>
        <v>0</v>
      </c>
      <c r="S32" s="72"/>
      <c r="T32" s="72"/>
      <c r="U32" s="370"/>
      <c r="V32" s="370"/>
      <c r="W32" s="370"/>
      <c r="X32" s="370"/>
      <c r="Y32" s="203"/>
      <c r="Z32" s="197">
        <f t="shared" si="61"/>
        <v>0</v>
      </c>
      <c r="AA32" s="209">
        <f t="shared" si="47"/>
        <v>0</v>
      </c>
      <c r="AB32" s="207">
        <f t="shared" si="62"/>
        <v>0</v>
      </c>
      <c r="AC32" s="73"/>
      <c r="AD32" s="73"/>
      <c r="AE32" s="172"/>
      <c r="AF32" s="212"/>
      <c r="AG32" s="213"/>
      <c r="AH32" s="214"/>
      <c r="AI32" s="214"/>
      <c r="AJ32" s="213"/>
      <c r="AK32" s="214"/>
      <c r="AL32" s="213"/>
      <c r="AM32" s="214"/>
      <c r="AN32" s="214"/>
      <c r="AO32" s="213"/>
      <c r="AP32" s="213"/>
      <c r="AQ32" s="214"/>
      <c r="AR32" s="214"/>
      <c r="AS32" s="213"/>
      <c r="AT32" s="215"/>
      <c r="AU32" s="175" t="str">
        <f t="shared" si="0"/>
        <v/>
      </c>
      <c r="AV32" s="59"/>
      <c r="AW32" s="306">
        <f t="shared" si="1"/>
        <v>0</v>
      </c>
      <c r="AX32" s="58">
        <f t="shared" si="2"/>
        <v>0</v>
      </c>
      <c r="AY32" s="58" t="str">
        <f t="shared" si="3"/>
        <v/>
      </c>
      <c r="AZ32" s="58" t="str">
        <f t="shared" si="4"/>
        <v/>
      </c>
      <c r="BA32" s="175" t="str">
        <f t="shared" si="5"/>
        <v/>
      </c>
      <c r="BB32" s="59"/>
      <c r="BC32" s="306">
        <f t="shared" si="63"/>
        <v>0</v>
      </c>
      <c r="BD32" s="58">
        <f t="shared" si="50"/>
        <v>0</v>
      </c>
      <c r="BE32" s="58" t="str">
        <f t="shared" si="8"/>
        <v/>
      </c>
      <c r="BF32" s="58" t="str">
        <f t="shared" si="9"/>
        <v/>
      </c>
      <c r="BG32" s="175" t="str">
        <f t="shared" si="10"/>
        <v/>
      </c>
      <c r="BH32" s="59"/>
      <c r="BI32" s="306">
        <f t="shared" si="64"/>
        <v>0</v>
      </c>
      <c r="BJ32" s="58">
        <f t="shared" si="51"/>
        <v>0</v>
      </c>
      <c r="BK32" s="58" t="str">
        <f t="shared" si="12"/>
        <v/>
      </c>
      <c r="BL32" s="58" t="str">
        <f t="shared" si="13"/>
        <v/>
      </c>
      <c r="BM32" s="175" t="str">
        <f t="shared" si="14"/>
        <v/>
      </c>
      <c r="BN32" s="59"/>
      <c r="BO32" s="306">
        <f t="shared" si="65"/>
        <v>0</v>
      </c>
      <c r="BP32" s="58">
        <f t="shared" si="52"/>
        <v>0</v>
      </c>
      <c r="BQ32" s="58" t="str">
        <f t="shared" si="16"/>
        <v/>
      </c>
      <c r="BR32" s="58" t="str">
        <f t="shared" si="17"/>
        <v/>
      </c>
      <c r="BS32" s="175" t="str">
        <f t="shared" si="18"/>
        <v/>
      </c>
      <c r="BT32" s="59"/>
      <c r="BU32" s="306">
        <f t="shared" si="66"/>
        <v>0</v>
      </c>
      <c r="BV32" s="58">
        <f t="shared" si="53"/>
        <v>0</v>
      </c>
      <c r="BW32" s="58" t="str">
        <f t="shared" si="21"/>
        <v/>
      </c>
      <c r="BX32" s="58" t="str">
        <f t="shared" si="22"/>
        <v/>
      </c>
      <c r="BY32" s="175" t="str">
        <f t="shared" si="23"/>
        <v/>
      </c>
      <c r="BZ32" s="59"/>
      <c r="CA32" s="306">
        <f t="shared" si="67"/>
        <v>0</v>
      </c>
      <c r="CB32" s="58">
        <f t="shared" si="54"/>
        <v>0</v>
      </c>
      <c r="CC32" s="58" t="str">
        <f t="shared" si="25"/>
        <v/>
      </c>
      <c r="CD32" s="58" t="str">
        <f t="shared" si="26"/>
        <v/>
      </c>
      <c r="CE32" s="175" t="str">
        <f t="shared" si="27"/>
        <v/>
      </c>
      <c r="CF32" s="59"/>
      <c r="CG32" s="306">
        <f t="shared" si="68"/>
        <v>0</v>
      </c>
      <c r="CH32" s="58">
        <f t="shared" si="55"/>
        <v>0</v>
      </c>
      <c r="CI32" s="58" t="str">
        <f t="shared" si="29"/>
        <v/>
      </c>
      <c r="CJ32" s="58" t="str">
        <f t="shared" si="30"/>
        <v/>
      </c>
      <c r="CK32" s="175" t="str">
        <f t="shared" si="31"/>
        <v/>
      </c>
      <c r="CL32" s="59"/>
      <c r="CM32" s="306">
        <f t="shared" si="69"/>
        <v>0</v>
      </c>
      <c r="CN32" s="58">
        <f t="shared" si="56"/>
        <v>0</v>
      </c>
      <c r="CO32" s="58" t="str">
        <f t="shared" si="34"/>
        <v/>
      </c>
      <c r="CP32" s="58" t="str">
        <f t="shared" si="35"/>
        <v/>
      </c>
      <c r="CQ32" s="175" t="str">
        <f t="shared" si="36"/>
        <v/>
      </c>
      <c r="CR32" s="59"/>
      <c r="CS32" s="306">
        <f t="shared" si="70"/>
        <v>0</v>
      </c>
      <c r="CT32" s="58">
        <f t="shared" si="57"/>
        <v>0</v>
      </c>
      <c r="CU32" s="58" t="str">
        <f t="shared" si="38"/>
        <v/>
      </c>
      <c r="CV32" s="58" t="str">
        <f t="shared" si="39"/>
        <v/>
      </c>
      <c r="CW32" s="58">
        <f t="shared" si="71"/>
        <v>0</v>
      </c>
      <c r="CX32" s="58" t="str">
        <f t="shared" si="58"/>
        <v/>
      </c>
      <c r="CY32" s="58" t="str">
        <f t="shared" si="58"/>
        <v/>
      </c>
      <c r="CZ32" s="60" t="str">
        <f t="shared" si="59"/>
        <v/>
      </c>
    </row>
    <row r="33" spans="1:104" ht="26.25" customHeight="1" outlineLevel="1">
      <c r="A33" s="71"/>
      <c r="B33" s="47"/>
      <c r="C33" s="47"/>
      <c r="D33" s="43"/>
      <c r="E33" s="48"/>
      <c r="F33" s="49"/>
      <c r="G33" s="49"/>
      <c r="H33" s="50"/>
      <c r="I33" s="51">
        <f t="shared" si="60"/>
        <v>0</v>
      </c>
      <c r="J33" s="52"/>
      <c r="K33" s="51"/>
      <c r="L33" s="169">
        <f t="shared" si="42"/>
        <v>0</v>
      </c>
      <c r="M33" s="169">
        <f t="shared" si="43"/>
        <v>0</v>
      </c>
      <c r="N33" s="186"/>
      <c r="O33" s="53">
        <f t="shared" si="44"/>
        <v>0</v>
      </c>
      <c r="P33" s="181"/>
      <c r="Q33" s="54">
        <f t="shared" si="45"/>
        <v>0</v>
      </c>
      <c r="R33" s="55">
        <f t="shared" si="46"/>
        <v>0</v>
      </c>
      <c r="S33" s="72"/>
      <c r="T33" s="72"/>
      <c r="U33" s="370"/>
      <c r="V33" s="370"/>
      <c r="W33" s="370"/>
      <c r="X33" s="370"/>
      <c r="Y33" s="203"/>
      <c r="Z33" s="197">
        <f t="shared" si="61"/>
        <v>0</v>
      </c>
      <c r="AA33" s="209">
        <f t="shared" si="47"/>
        <v>0</v>
      </c>
      <c r="AB33" s="207">
        <f t="shared" si="62"/>
        <v>0</v>
      </c>
      <c r="AC33" s="73"/>
      <c r="AD33" s="73"/>
      <c r="AE33" s="172"/>
      <c r="AF33" s="212"/>
      <c r="AG33" s="213"/>
      <c r="AH33" s="214"/>
      <c r="AI33" s="214"/>
      <c r="AJ33" s="213"/>
      <c r="AK33" s="214"/>
      <c r="AL33" s="213"/>
      <c r="AM33" s="214"/>
      <c r="AN33" s="214"/>
      <c r="AO33" s="213"/>
      <c r="AP33" s="213"/>
      <c r="AQ33" s="214"/>
      <c r="AR33" s="214"/>
      <c r="AS33" s="213"/>
      <c r="AT33" s="215"/>
      <c r="AU33" s="175" t="str">
        <f t="shared" si="0"/>
        <v/>
      </c>
      <c r="AV33" s="59"/>
      <c r="AW33" s="306">
        <f t="shared" si="1"/>
        <v>0</v>
      </c>
      <c r="AX33" s="58">
        <f t="shared" si="2"/>
        <v>0</v>
      </c>
      <c r="AY33" s="58" t="str">
        <f t="shared" si="3"/>
        <v/>
      </c>
      <c r="AZ33" s="58" t="str">
        <f t="shared" si="4"/>
        <v/>
      </c>
      <c r="BA33" s="175" t="str">
        <f t="shared" si="5"/>
        <v/>
      </c>
      <c r="BB33" s="59"/>
      <c r="BC33" s="306">
        <f t="shared" si="63"/>
        <v>0</v>
      </c>
      <c r="BD33" s="58">
        <f t="shared" si="50"/>
        <v>0</v>
      </c>
      <c r="BE33" s="58" t="str">
        <f t="shared" si="8"/>
        <v/>
      </c>
      <c r="BF33" s="58" t="str">
        <f t="shared" si="9"/>
        <v/>
      </c>
      <c r="BG33" s="175" t="str">
        <f t="shared" si="10"/>
        <v/>
      </c>
      <c r="BH33" s="59"/>
      <c r="BI33" s="306">
        <f t="shared" si="64"/>
        <v>0</v>
      </c>
      <c r="BJ33" s="58">
        <f t="shared" si="51"/>
        <v>0</v>
      </c>
      <c r="BK33" s="58" t="str">
        <f t="shared" si="12"/>
        <v/>
      </c>
      <c r="BL33" s="58" t="str">
        <f t="shared" si="13"/>
        <v/>
      </c>
      <c r="BM33" s="175" t="str">
        <f t="shared" si="14"/>
        <v/>
      </c>
      <c r="BN33" s="59"/>
      <c r="BO33" s="306">
        <f t="shared" si="65"/>
        <v>0</v>
      </c>
      <c r="BP33" s="58">
        <f t="shared" si="52"/>
        <v>0</v>
      </c>
      <c r="BQ33" s="58" t="str">
        <f t="shared" si="16"/>
        <v/>
      </c>
      <c r="BR33" s="58" t="str">
        <f t="shared" si="17"/>
        <v/>
      </c>
      <c r="BS33" s="175" t="str">
        <f t="shared" si="18"/>
        <v/>
      </c>
      <c r="BT33" s="59"/>
      <c r="BU33" s="306">
        <f t="shared" si="66"/>
        <v>0</v>
      </c>
      <c r="BV33" s="58">
        <f t="shared" si="53"/>
        <v>0</v>
      </c>
      <c r="BW33" s="58" t="str">
        <f t="shared" si="21"/>
        <v/>
      </c>
      <c r="BX33" s="58" t="str">
        <f t="shared" si="22"/>
        <v/>
      </c>
      <c r="BY33" s="175" t="str">
        <f t="shared" si="23"/>
        <v/>
      </c>
      <c r="BZ33" s="59"/>
      <c r="CA33" s="306">
        <f t="shared" si="67"/>
        <v>0</v>
      </c>
      <c r="CB33" s="58">
        <f t="shared" si="54"/>
        <v>0</v>
      </c>
      <c r="CC33" s="58" t="str">
        <f t="shared" si="25"/>
        <v/>
      </c>
      <c r="CD33" s="58" t="str">
        <f t="shared" si="26"/>
        <v/>
      </c>
      <c r="CE33" s="175" t="str">
        <f t="shared" si="27"/>
        <v/>
      </c>
      <c r="CF33" s="59"/>
      <c r="CG33" s="306">
        <f t="shared" si="68"/>
        <v>0</v>
      </c>
      <c r="CH33" s="58">
        <f t="shared" si="55"/>
        <v>0</v>
      </c>
      <c r="CI33" s="58" t="str">
        <f t="shared" si="29"/>
        <v/>
      </c>
      <c r="CJ33" s="58" t="str">
        <f t="shared" si="30"/>
        <v/>
      </c>
      <c r="CK33" s="175" t="str">
        <f t="shared" si="31"/>
        <v/>
      </c>
      <c r="CL33" s="59"/>
      <c r="CM33" s="306">
        <f t="shared" si="69"/>
        <v>0</v>
      </c>
      <c r="CN33" s="58">
        <f t="shared" si="56"/>
        <v>0</v>
      </c>
      <c r="CO33" s="58" t="str">
        <f t="shared" si="34"/>
        <v/>
      </c>
      <c r="CP33" s="58" t="str">
        <f t="shared" si="35"/>
        <v/>
      </c>
      <c r="CQ33" s="175" t="str">
        <f t="shared" si="36"/>
        <v/>
      </c>
      <c r="CR33" s="59"/>
      <c r="CS33" s="306">
        <f t="shared" si="70"/>
        <v>0</v>
      </c>
      <c r="CT33" s="58">
        <f t="shared" si="57"/>
        <v>0</v>
      </c>
      <c r="CU33" s="58" t="str">
        <f t="shared" si="38"/>
        <v/>
      </c>
      <c r="CV33" s="58" t="str">
        <f t="shared" si="39"/>
        <v/>
      </c>
      <c r="CW33" s="58">
        <f t="shared" si="71"/>
        <v>0</v>
      </c>
      <c r="CX33" s="58" t="str">
        <f t="shared" si="58"/>
        <v/>
      </c>
      <c r="CY33" s="58" t="str">
        <f t="shared" si="58"/>
        <v/>
      </c>
      <c r="CZ33" s="60" t="str">
        <f t="shared" si="59"/>
        <v/>
      </c>
    </row>
    <row r="34" spans="1:104" ht="26.25" customHeight="1" outlineLevel="1">
      <c r="A34" s="71"/>
      <c r="B34" s="47"/>
      <c r="C34" s="47"/>
      <c r="D34" s="43"/>
      <c r="E34" s="48"/>
      <c r="F34" s="49"/>
      <c r="G34" s="49"/>
      <c r="H34" s="50"/>
      <c r="I34" s="51">
        <f t="shared" si="60"/>
        <v>0</v>
      </c>
      <c r="J34" s="52"/>
      <c r="K34" s="51"/>
      <c r="L34" s="169">
        <f t="shared" si="42"/>
        <v>0</v>
      </c>
      <c r="M34" s="169">
        <f t="shared" si="43"/>
        <v>0</v>
      </c>
      <c r="N34" s="186"/>
      <c r="O34" s="53">
        <f t="shared" si="44"/>
        <v>0</v>
      </c>
      <c r="P34" s="181"/>
      <c r="Q34" s="54">
        <f t="shared" si="45"/>
        <v>0</v>
      </c>
      <c r="R34" s="55">
        <f t="shared" si="46"/>
        <v>0</v>
      </c>
      <c r="S34" s="72"/>
      <c r="T34" s="72"/>
      <c r="U34" s="370"/>
      <c r="V34" s="370"/>
      <c r="W34" s="370"/>
      <c r="X34" s="370"/>
      <c r="Y34" s="203"/>
      <c r="Z34" s="197">
        <f t="shared" si="61"/>
        <v>0</v>
      </c>
      <c r="AA34" s="209">
        <f t="shared" si="47"/>
        <v>0</v>
      </c>
      <c r="AB34" s="207">
        <f t="shared" si="62"/>
        <v>0</v>
      </c>
      <c r="AC34" s="73"/>
      <c r="AD34" s="73"/>
      <c r="AE34" s="172"/>
      <c r="AF34" s="212"/>
      <c r="AG34" s="213"/>
      <c r="AH34" s="214"/>
      <c r="AI34" s="214"/>
      <c r="AJ34" s="213"/>
      <c r="AK34" s="214"/>
      <c r="AL34" s="213"/>
      <c r="AM34" s="214"/>
      <c r="AN34" s="214"/>
      <c r="AO34" s="213"/>
      <c r="AP34" s="213"/>
      <c r="AQ34" s="214"/>
      <c r="AR34" s="214"/>
      <c r="AS34" s="213"/>
      <c r="AT34" s="215"/>
      <c r="AU34" s="175" t="str">
        <f t="shared" si="0"/>
        <v/>
      </c>
      <c r="AV34" s="59"/>
      <c r="AW34" s="306">
        <f t="shared" si="1"/>
        <v>0</v>
      </c>
      <c r="AX34" s="58">
        <f t="shared" si="2"/>
        <v>0</v>
      </c>
      <c r="AY34" s="58" t="str">
        <f t="shared" si="3"/>
        <v/>
      </c>
      <c r="AZ34" s="58" t="str">
        <f t="shared" si="4"/>
        <v/>
      </c>
      <c r="BA34" s="175" t="str">
        <f t="shared" si="5"/>
        <v/>
      </c>
      <c r="BB34" s="59"/>
      <c r="BC34" s="306">
        <f t="shared" si="63"/>
        <v>0</v>
      </c>
      <c r="BD34" s="58">
        <f t="shared" si="50"/>
        <v>0</v>
      </c>
      <c r="BE34" s="58" t="str">
        <f t="shared" si="8"/>
        <v/>
      </c>
      <c r="BF34" s="58" t="str">
        <f t="shared" si="9"/>
        <v/>
      </c>
      <c r="BG34" s="175" t="str">
        <f t="shared" si="10"/>
        <v/>
      </c>
      <c r="BH34" s="59"/>
      <c r="BI34" s="306">
        <f t="shared" si="64"/>
        <v>0</v>
      </c>
      <c r="BJ34" s="58">
        <f t="shared" si="51"/>
        <v>0</v>
      </c>
      <c r="BK34" s="58" t="str">
        <f t="shared" si="12"/>
        <v/>
      </c>
      <c r="BL34" s="58" t="str">
        <f t="shared" si="13"/>
        <v/>
      </c>
      <c r="BM34" s="175" t="str">
        <f t="shared" si="14"/>
        <v/>
      </c>
      <c r="BN34" s="59"/>
      <c r="BO34" s="306">
        <f t="shared" si="65"/>
        <v>0</v>
      </c>
      <c r="BP34" s="58">
        <f t="shared" si="52"/>
        <v>0</v>
      </c>
      <c r="BQ34" s="58" t="str">
        <f t="shared" si="16"/>
        <v/>
      </c>
      <c r="BR34" s="58" t="str">
        <f t="shared" si="17"/>
        <v/>
      </c>
      <c r="BS34" s="175" t="str">
        <f t="shared" si="18"/>
        <v/>
      </c>
      <c r="BT34" s="59"/>
      <c r="BU34" s="306">
        <f t="shared" si="66"/>
        <v>0</v>
      </c>
      <c r="BV34" s="58">
        <f t="shared" si="53"/>
        <v>0</v>
      </c>
      <c r="BW34" s="58" t="str">
        <f t="shared" si="21"/>
        <v/>
      </c>
      <c r="BX34" s="58" t="str">
        <f t="shared" si="22"/>
        <v/>
      </c>
      <c r="BY34" s="175" t="str">
        <f t="shared" si="23"/>
        <v/>
      </c>
      <c r="BZ34" s="59"/>
      <c r="CA34" s="306">
        <f t="shared" si="67"/>
        <v>0</v>
      </c>
      <c r="CB34" s="58">
        <f t="shared" si="54"/>
        <v>0</v>
      </c>
      <c r="CC34" s="58" t="str">
        <f t="shared" si="25"/>
        <v/>
      </c>
      <c r="CD34" s="58" t="str">
        <f t="shared" si="26"/>
        <v/>
      </c>
      <c r="CE34" s="175" t="str">
        <f t="shared" si="27"/>
        <v/>
      </c>
      <c r="CF34" s="59"/>
      <c r="CG34" s="306">
        <f t="shared" si="68"/>
        <v>0</v>
      </c>
      <c r="CH34" s="58">
        <f t="shared" si="55"/>
        <v>0</v>
      </c>
      <c r="CI34" s="58" t="str">
        <f t="shared" si="29"/>
        <v/>
      </c>
      <c r="CJ34" s="58" t="str">
        <f t="shared" si="30"/>
        <v/>
      </c>
      <c r="CK34" s="175" t="str">
        <f t="shared" si="31"/>
        <v/>
      </c>
      <c r="CL34" s="59"/>
      <c r="CM34" s="306">
        <f t="shared" si="69"/>
        <v>0</v>
      </c>
      <c r="CN34" s="58">
        <f t="shared" si="56"/>
        <v>0</v>
      </c>
      <c r="CO34" s="58" t="str">
        <f t="shared" si="34"/>
        <v/>
      </c>
      <c r="CP34" s="58" t="str">
        <f t="shared" si="35"/>
        <v/>
      </c>
      <c r="CQ34" s="175" t="str">
        <f t="shared" si="36"/>
        <v/>
      </c>
      <c r="CR34" s="59"/>
      <c r="CS34" s="306">
        <f t="shared" si="70"/>
        <v>0</v>
      </c>
      <c r="CT34" s="58">
        <f t="shared" si="57"/>
        <v>0</v>
      </c>
      <c r="CU34" s="58" t="str">
        <f t="shared" si="38"/>
        <v/>
      </c>
      <c r="CV34" s="58" t="str">
        <f t="shared" si="39"/>
        <v/>
      </c>
      <c r="CW34" s="58">
        <f t="shared" si="71"/>
        <v>0</v>
      </c>
      <c r="CX34" s="58" t="str">
        <f t="shared" si="58"/>
        <v/>
      </c>
      <c r="CY34" s="58" t="str">
        <f t="shared" si="58"/>
        <v/>
      </c>
      <c r="CZ34" s="60" t="str">
        <f t="shared" si="59"/>
        <v/>
      </c>
    </row>
    <row r="35" spans="1:104" ht="26.25" customHeight="1" outlineLevel="1">
      <c r="A35" s="71"/>
      <c r="B35" s="47"/>
      <c r="C35" s="47"/>
      <c r="D35" s="43"/>
      <c r="E35" s="48"/>
      <c r="F35" s="49"/>
      <c r="G35" s="49"/>
      <c r="H35" s="50"/>
      <c r="I35" s="51">
        <f t="shared" si="60"/>
        <v>0</v>
      </c>
      <c r="J35" s="52"/>
      <c r="K35" s="51"/>
      <c r="L35" s="169">
        <f t="shared" si="42"/>
        <v>0</v>
      </c>
      <c r="M35" s="169">
        <f t="shared" si="43"/>
        <v>0</v>
      </c>
      <c r="N35" s="186"/>
      <c r="O35" s="53">
        <f t="shared" si="44"/>
        <v>0</v>
      </c>
      <c r="P35" s="181"/>
      <c r="Q35" s="54">
        <f t="shared" si="45"/>
        <v>0</v>
      </c>
      <c r="R35" s="55">
        <f t="shared" si="46"/>
        <v>0</v>
      </c>
      <c r="S35" s="72"/>
      <c r="T35" s="72"/>
      <c r="U35" s="370"/>
      <c r="V35" s="370"/>
      <c r="W35" s="370"/>
      <c r="X35" s="370"/>
      <c r="Y35" s="203"/>
      <c r="Z35" s="197">
        <f t="shared" si="61"/>
        <v>0</v>
      </c>
      <c r="AA35" s="209">
        <f t="shared" si="47"/>
        <v>0</v>
      </c>
      <c r="AB35" s="207">
        <f t="shared" si="62"/>
        <v>0</v>
      </c>
      <c r="AC35" s="73"/>
      <c r="AD35" s="73"/>
      <c r="AE35" s="172"/>
      <c r="AF35" s="212"/>
      <c r="AG35" s="213"/>
      <c r="AH35" s="214"/>
      <c r="AI35" s="214"/>
      <c r="AJ35" s="213"/>
      <c r="AK35" s="214"/>
      <c r="AL35" s="213"/>
      <c r="AM35" s="214"/>
      <c r="AN35" s="214"/>
      <c r="AO35" s="213"/>
      <c r="AP35" s="213"/>
      <c r="AQ35" s="214"/>
      <c r="AR35" s="214"/>
      <c r="AS35" s="213"/>
      <c r="AT35" s="215"/>
      <c r="AU35" s="175" t="str">
        <f t="shared" si="0"/>
        <v/>
      </c>
      <c r="AV35" s="59"/>
      <c r="AW35" s="306">
        <f t="shared" si="1"/>
        <v>0</v>
      </c>
      <c r="AX35" s="58">
        <f t="shared" si="2"/>
        <v>0</v>
      </c>
      <c r="AY35" s="58" t="str">
        <f t="shared" si="3"/>
        <v/>
      </c>
      <c r="AZ35" s="58" t="str">
        <f t="shared" si="4"/>
        <v/>
      </c>
      <c r="BA35" s="175" t="str">
        <f t="shared" si="5"/>
        <v/>
      </c>
      <c r="BB35" s="59"/>
      <c r="BC35" s="306">
        <f t="shared" si="63"/>
        <v>0</v>
      </c>
      <c r="BD35" s="58">
        <f t="shared" si="50"/>
        <v>0</v>
      </c>
      <c r="BE35" s="58" t="str">
        <f t="shared" si="8"/>
        <v/>
      </c>
      <c r="BF35" s="58" t="str">
        <f t="shared" si="9"/>
        <v/>
      </c>
      <c r="BG35" s="175" t="str">
        <f t="shared" si="10"/>
        <v/>
      </c>
      <c r="BH35" s="59"/>
      <c r="BI35" s="306">
        <f t="shared" si="64"/>
        <v>0</v>
      </c>
      <c r="BJ35" s="58">
        <f t="shared" si="51"/>
        <v>0</v>
      </c>
      <c r="BK35" s="58" t="str">
        <f t="shared" si="12"/>
        <v/>
      </c>
      <c r="BL35" s="58" t="str">
        <f t="shared" si="13"/>
        <v/>
      </c>
      <c r="BM35" s="175" t="str">
        <f t="shared" si="14"/>
        <v/>
      </c>
      <c r="BN35" s="59"/>
      <c r="BO35" s="306">
        <f t="shared" si="65"/>
        <v>0</v>
      </c>
      <c r="BP35" s="58">
        <f t="shared" si="52"/>
        <v>0</v>
      </c>
      <c r="BQ35" s="58" t="str">
        <f t="shared" si="16"/>
        <v/>
      </c>
      <c r="BR35" s="58" t="str">
        <f t="shared" si="17"/>
        <v/>
      </c>
      <c r="BS35" s="175" t="str">
        <f t="shared" si="18"/>
        <v/>
      </c>
      <c r="BT35" s="59"/>
      <c r="BU35" s="306">
        <f t="shared" si="66"/>
        <v>0</v>
      </c>
      <c r="BV35" s="58">
        <f t="shared" si="53"/>
        <v>0</v>
      </c>
      <c r="BW35" s="58" t="str">
        <f t="shared" si="21"/>
        <v/>
      </c>
      <c r="BX35" s="58" t="str">
        <f t="shared" si="22"/>
        <v/>
      </c>
      <c r="BY35" s="175" t="str">
        <f t="shared" si="23"/>
        <v/>
      </c>
      <c r="BZ35" s="59"/>
      <c r="CA35" s="306">
        <f t="shared" si="67"/>
        <v>0</v>
      </c>
      <c r="CB35" s="58">
        <f t="shared" si="54"/>
        <v>0</v>
      </c>
      <c r="CC35" s="58" t="str">
        <f t="shared" si="25"/>
        <v/>
      </c>
      <c r="CD35" s="58" t="str">
        <f t="shared" si="26"/>
        <v/>
      </c>
      <c r="CE35" s="175" t="str">
        <f t="shared" si="27"/>
        <v/>
      </c>
      <c r="CF35" s="59"/>
      <c r="CG35" s="306">
        <f t="shared" si="68"/>
        <v>0</v>
      </c>
      <c r="CH35" s="58">
        <f t="shared" si="55"/>
        <v>0</v>
      </c>
      <c r="CI35" s="58" t="str">
        <f t="shared" si="29"/>
        <v/>
      </c>
      <c r="CJ35" s="58" t="str">
        <f t="shared" si="30"/>
        <v/>
      </c>
      <c r="CK35" s="175" t="str">
        <f t="shared" si="31"/>
        <v/>
      </c>
      <c r="CL35" s="59"/>
      <c r="CM35" s="306">
        <f t="shared" si="69"/>
        <v>0</v>
      </c>
      <c r="CN35" s="58">
        <f t="shared" si="56"/>
        <v>0</v>
      </c>
      <c r="CO35" s="58" t="str">
        <f t="shared" si="34"/>
        <v/>
      </c>
      <c r="CP35" s="58" t="str">
        <f t="shared" si="35"/>
        <v/>
      </c>
      <c r="CQ35" s="175" t="str">
        <f t="shared" si="36"/>
        <v/>
      </c>
      <c r="CR35" s="59"/>
      <c r="CS35" s="306">
        <f t="shared" si="70"/>
        <v>0</v>
      </c>
      <c r="CT35" s="58">
        <f t="shared" si="57"/>
        <v>0</v>
      </c>
      <c r="CU35" s="58" t="str">
        <f t="shared" si="38"/>
        <v/>
      </c>
      <c r="CV35" s="58" t="str">
        <f t="shared" si="39"/>
        <v/>
      </c>
      <c r="CW35" s="58">
        <f t="shared" si="71"/>
        <v>0</v>
      </c>
      <c r="CX35" s="58" t="str">
        <f t="shared" si="58"/>
        <v/>
      </c>
      <c r="CY35" s="58" t="str">
        <f t="shared" si="58"/>
        <v/>
      </c>
      <c r="CZ35" s="60" t="str">
        <f t="shared" si="59"/>
        <v/>
      </c>
    </row>
    <row r="36" spans="1:104" ht="26.25" customHeight="1" outlineLevel="1">
      <c r="A36" s="71"/>
      <c r="B36" s="47"/>
      <c r="C36" s="47"/>
      <c r="D36" s="43"/>
      <c r="E36" s="48"/>
      <c r="F36" s="49"/>
      <c r="G36" s="49"/>
      <c r="H36" s="50"/>
      <c r="I36" s="51">
        <f t="shared" si="60"/>
        <v>0</v>
      </c>
      <c r="J36" s="52"/>
      <c r="K36" s="51"/>
      <c r="L36" s="169">
        <f t="shared" si="42"/>
        <v>0</v>
      </c>
      <c r="M36" s="169">
        <f t="shared" si="43"/>
        <v>0</v>
      </c>
      <c r="N36" s="186"/>
      <c r="O36" s="53">
        <f t="shared" si="44"/>
        <v>0</v>
      </c>
      <c r="P36" s="181"/>
      <c r="Q36" s="54">
        <f t="shared" si="45"/>
        <v>0</v>
      </c>
      <c r="R36" s="55">
        <f t="shared" si="46"/>
        <v>0</v>
      </c>
      <c r="S36" s="72"/>
      <c r="T36" s="72"/>
      <c r="U36" s="370"/>
      <c r="V36" s="370"/>
      <c r="W36" s="370"/>
      <c r="X36" s="370"/>
      <c r="Y36" s="203"/>
      <c r="Z36" s="197">
        <f t="shared" si="61"/>
        <v>0</v>
      </c>
      <c r="AA36" s="209">
        <f t="shared" si="47"/>
        <v>0</v>
      </c>
      <c r="AB36" s="207">
        <f t="shared" si="62"/>
        <v>0</v>
      </c>
      <c r="AC36" s="73"/>
      <c r="AD36" s="73"/>
      <c r="AE36" s="172"/>
      <c r="AF36" s="212"/>
      <c r="AG36" s="213"/>
      <c r="AH36" s="214"/>
      <c r="AI36" s="214"/>
      <c r="AJ36" s="213"/>
      <c r="AK36" s="214"/>
      <c r="AL36" s="213"/>
      <c r="AM36" s="214"/>
      <c r="AN36" s="214"/>
      <c r="AO36" s="213"/>
      <c r="AP36" s="213"/>
      <c r="AQ36" s="214"/>
      <c r="AR36" s="214"/>
      <c r="AS36" s="213"/>
      <c r="AT36" s="215"/>
      <c r="AU36" s="175" t="str">
        <f t="shared" si="0"/>
        <v/>
      </c>
      <c r="AV36" s="59"/>
      <c r="AW36" s="306">
        <f t="shared" si="1"/>
        <v>0</v>
      </c>
      <c r="AX36" s="58">
        <f t="shared" si="2"/>
        <v>0</v>
      </c>
      <c r="AY36" s="58" t="str">
        <f t="shared" si="3"/>
        <v/>
      </c>
      <c r="AZ36" s="58" t="str">
        <f t="shared" si="4"/>
        <v/>
      </c>
      <c r="BA36" s="175" t="str">
        <f t="shared" si="5"/>
        <v/>
      </c>
      <c r="BB36" s="59"/>
      <c r="BC36" s="306">
        <f t="shared" si="63"/>
        <v>0</v>
      </c>
      <c r="BD36" s="58">
        <f t="shared" si="50"/>
        <v>0</v>
      </c>
      <c r="BE36" s="58" t="str">
        <f t="shared" si="8"/>
        <v/>
      </c>
      <c r="BF36" s="58" t="str">
        <f t="shared" si="9"/>
        <v/>
      </c>
      <c r="BG36" s="175" t="str">
        <f t="shared" si="10"/>
        <v/>
      </c>
      <c r="BH36" s="59"/>
      <c r="BI36" s="306">
        <f t="shared" si="64"/>
        <v>0</v>
      </c>
      <c r="BJ36" s="58">
        <f t="shared" si="51"/>
        <v>0</v>
      </c>
      <c r="BK36" s="58" t="str">
        <f t="shared" si="12"/>
        <v/>
      </c>
      <c r="BL36" s="58" t="str">
        <f t="shared" si="13"/>
        <v/>
      </c>
      <c r="BM36" s="175" t="str">
        <f t="shared" si="14"/>
        <v/>
      </c>
      <c r="BN36" s="59"/>
      <c r="BO36" s="306">
        <f t="shared" si="65"/>
        <v>0</v>
      </c>
      <c r="BP36" s="58">
        <f t="shared" si="52"/>
        <v>0</v>
      </c>
      <c r="BQ36" s="58" t="str">
        <f t="shared" si="16"/>
        <v/>
      </c>
      <c r="BR36" s="58" t="str">
        <f t="shared" si="17"/>
        <v/>
      </c>
      <c r="BS36" s="175" t="str">
        <f t="shared" si="18"/>
        <v/>
      </c>
      <c r="BT36" s="59"/>
      <c r="BU36" s="306">
        <f t="shared" si="66"/>
        <v>0</v>
      </c>
      <c r="BV36" s="58">
        <f t="shared" si="53"/>
        <v>0</v>
      </c>
      <c r="BW36" s="58" t="str">
        <f t="shared" si="21"/>
        <v/>
      </c>
      <c r="BX36" s="58" t="str">
        <f t="shared" si="22"/>
        <v/>
      </c>
      <c r="BY36" s="175" t="str">
        <f t="shared" si="23"/>
        <v/>
      </c>
      <c r="BZ36" s="59"/>
      <c r="CA36" s="306">
        <f t="shared" si="67"/>
        <v>0</v>
      </c>
      <c r="CB36" s="58">
        <f t="shared" si="54"/>
        <v>0</v>
      </c>
      <c r="CC36" s="58" t="str">
        <f t="shared" si="25"/>
        <v/>
      </c>
      <c r="CD36" s="58" t="str">
        <f t="shared" si="26"/>
        <v/>
      </c>
      <c r="CE36" s="175" t="str">
        <f t="shared" si="27"/>
        <v/>
      </c>
      <c r="CF36" s="59"/>
      <c r="CG36" s="306">
        <f t="shared" si="68"/>
        <v>0</v>
      </c>
      <c r="CH36" s="58">
        <f t="shared" si="55"/>
        <v>0</v>
      </c>
      <c r="CI36" s="58" t="str">
        <f t="shared" si="29"/>
        <v/>
      </c>
      <c r="CJ36" s="58" t="str">
        <f t="shared" si="30"/>
        <v/>
      </c>
      <c r="CK36" s="175" t="str">
        <f t="shared" si="31"/>
        <v/>
      </c>
      <c r="CL36" s="59"/>
      <c r="CM36" s="306">
        <f t="shared" si="69"/>
        <v>0</v>
      </c>
      <c r="CN36" s="58">
        <f t="shared" si="56"/>
        <v>0</v>
      </c>
      <c r="CO36" s="58" t="str">
        <f t="shared" si="34"/>
        <v/>
      </c>
      <c r="CP36" s="58" t="str">
        <f t="shared" si="35"/>
        <v/>
      </c>
      <c r="CQ36" s="175" t="str">
        <f t="shared" si="36"/>
        <v/>
      </c>
      <c r="CR36" s="59"/>
      <c r="CS36" s="306">
        <f t="shared" si="70"/>
        <v>0</v>
      </c>
      <c r="CT36" s="58">
        <f t="shared" si="57"/>
        <v>0</v>
      </c>
      <c r="CU36" s="58" t="str">
        <f t="shared" si="38"/>
        <v/>
      </c>
      <c r="CV36" s="58" t="str">
        <f t="shared" si="39"/>
        <v/>
      </c>
      <c r="CW36" s="58">
        <f t="shared" si="71"/>
        <v>0</v>
      </c>
      <c r="CX36" s="58" t="str">
        <f t="shared" si="58"/>
        <v/>
      </c>
      <c r="CY36" s="58" t="str">
        <f t="shared" si="58"/>
        <v/>
      </c>
      <c r="CZ36" s="60" t="str">
        <f t="shared" si="59"/>
        <v/>
      </c>
    </row>
    <row r="37" spans="1:104" ht="26.25" customHeight="1" outlineLevel="1">
      <c r="A37" s="71"/>
      <c r="B37" s="47"/>
      <c r="C37" s="47"/>
      <c r="D37" s="43"/>
      <c r="E37" s="48"/>
      <c r="F37" s="49"/>
      <c r="G37" s="49"/>
      <c r="H37" s="50"/>
      <c r="I37" s="51">
        <f t="shared" si="60"/>
        <v>0</v>
      </c>
      <c r="J37" s="52"/>
      <c r="K37" s="51"/>
      <c r="L37" s="169">
        <f t="shared" si="42"/>
        <v>0</v>
      </c>
      <c r="M37" s="169">
        <f t="shared" si="43"/>
        <v>0</v>
      </c>
      <c r="N37" s="186"/>
      <c r="O37" s="53">
        <f t="shared" si="44"/>
        <v>0</v>
      </c>
      <c r="P37" s="181"/>
      <c r="Q37" s="54">
        <f t="shared" si="45"/>
        <v>0</v>
      </c>
      <c r="R37" s="55">
        <f t="shared" si="46"/>
        <v>0</v>
      </c>
      <c r="S37" s="72"/>
      <c r="T37" s="72"/>
      <c r="U37" s="370"/>
      <c r="V37" s="370"/>
      <c r="W37" s="370"/>
      <c r="X37" s="370"/>
      <c r="Y37" s="203"/>
      <c r="Z37" s="197">
        <f t="shared" si="61"/>
        <v>0</v>
      </c>
      <c r="AA37" s="209">
        <f t="shared" si="47"/>
        <v>0</v>
      </c>
      <c r="AB37" s="207">
        <f t="shared" si="62"/>
        <v>0</v>
      </c>
      <c r="AC37" s="73"/>
      <c r="AD37" s="73"/>
      <c r="AE37" s="172"/>
      <c r="AF37" s="212"/>
      <c r="AG37" s="213"/>
      <c r="AH37" s="214"/>
      <c r="AI37" s="214"/>
      <c r="AJ37" s="213"/>
      <c r="AK37" s="214"/>
      <c r="AL37" s="213"/>
      <c r="AM37" s="214"/>
      <c r="AN37" s="214"/>
      <c r="AO37" s="213"/>
      <c r="AP37" s="213"/>
      <c r="AQ37" s="214"/>
      <c r="AR37" s="214"/>
      <c r="AS37" s="213"/>
      <c r="AT37" s="215"/>
      <c r="AU37" s="175" t="str">
        <f t="shared" si="0"/>
        <v/>
      </c>
      <c r="AV37" s="59"/>
      <c r="AW37" s="306">
        <f t="shared" si="1"/>
        <v>0</v>
      </c>
      <c r="AX37" s="58">
        <f t="shared" si="2"/>
        <v>0</v>
      </c>
      <c r="AY37" s="58" t="str">
        <f t="shared" si="3"/>
        <v/>
      </c>
      <c r="AZ37" s="58" t="str">
        <f t="shared" si="4"/>
        <v/>
      </c>
      <c r="BA37" s="175" t="str">
        <f t="shared" si="5"/>
        <v/>
      </c>
      <c r="BB37" s="59"/>
      <c r="BC37" s="306">
        <f t="shared" si="63"/>
        <v>0</v>
      </c>
      <c r="BD37" s="58">
        <f t="shared" si="50"/>
        <v>0</v>
      </c>
      <c r="BE37" s="58" t="str">
        <f t="shared" si="8"/>
        <v/>
      </c>
      <c r="BF37" s="58" t="str">
        <f t="shared" si="9"/>
        <v/>
      </c>
      <c r="BG37" s="175" t="str">
        <f t="shared" si="10"/>
        <v/>
      </c>
      <c r="BH37" s="59"/>
      <c r="BI37" s="306">
        <f t="shared" si="64"/>
        <v>0</v>
      </c>
      <c r="BJ37" s="58">
        <f t="shared" si="51"/>
        <v>0</v>
      </c>
      <c r="BK37" s="58" t="str">
        <f t="shared" si="12"/>
        <v/>
      </c>
      <c r="BL37" s="58" t="str">
        <f t="shared" si="13"/>
        <v/>
      </c>
      <c r="BM37" s="175" t="str">
        <f t="shared" si="14"/>
        <v/>
      </c>
      <c r="BN37" s="59"/>
      <c r="BO37" s="306">
        <f t="shared" si="65"/>
        <v>0</v>
      </c>
      <c r="BP37" s="58">
        <f t="shared" si="52"/>
        <v>0</v>
      </c>
      <c r="BQ37" s="58" t="str">
        <f t="shared" si="16"/>
        <v/>
      </c>
      <c r="BR37" s="58" t="str">
        <f t="shared" si="17"/>
        <v/>
      </c>
      <c r="BS37" s="175" t="str">
        <f t="shared" si="18"/>
        <v/>
      </c>
      <c r="BT37" s="59"/>
      <c r="BU37" s="306">
        <f t="shared" si="66"/>
        <v>0</v>
      </c>
      <c r="BV37" s="58">
        <f t="shared" si="53"/>
        <v>0</v>
      </c>
      <c r="BW37" s="58" t="str">
        <f t="shared" si="21"/>
        <v/>
      </c>
      <c r="BX37" s="58" t="str">
        <f t="shared" si="22"/>
        <v/>
      </c>
      <c r="BY37" s="175" t="str">
        <f t="shared" si="23"/>
        <v/>
      </c>
      <c r="BZ37" s="59"/>
      <c r="CA37" s="306">
        <f t="shared" si="67"/>
        <v>0</v>
      </c>
      <c r="CB37" s="58">
        <f t="shared" si="54"/>
        <v>0</v>
      </c>
      <c r="CC37" s="58" t="str">
        <f t="shared" si="25"/>
        <v/>
      </c>
      <c r="CD37" s="58" t="str">
        <f t="shared" si="26"/>
        <v/>
      </c>
      <c r="CE37" s="175" t="str">
        <f t="shared" si="27"/>
        <v/>
      </c>
      <c r="CF37" s="59"/>
      <c r="CG37" s="306">
        <f t="shared" si="68"/>
        <v>0</v>
      </c>
      <c r="CH37" s="58">
        <f t="shared" si="55"/>
        <v>0</v>
      </c>
      <c r="CI37" s="58" t="str">
        <f t="shared" si="29"/>
        <v/>
      </c>
      <c r="CJ37" s="58" t="str">
        <f t="shared" si="30"/>
        <v/>
      </c>
      <c r="CK37" s="175" t="str">
        <f t="shared" si="31"/>
        <v/>
      </c>
      <c r="CL37" s="59"/>
      <c r="CM37" s="306">
        <f t="shared" si="69"/>
        <v>0</v>
      </c>
      <c r="CN37" s="58">
        <f t="shared" si="56"/>
        <v>0</v>
      </c>
      <c r="CO37" s="58" t="str">
        <f t="shared" si="34"/>
        <v/>
      </c>
      <c r="CP37" s="58" t="str">
        <f t="shared" si="35"/>
        <v/>
      </c>
      <c r="CQ37" s="175" t="str">
        <f t="shared" si="36"/>
        <v/>
      </c>
      <c r="CR37" s="59"/>
      <c r="CS37" s="306">
        <f t="shared" si="70"/>
        <v>0</v>
      </c>
      <c r="CT37" s="58">
        <f t="shared" si="57"/>
        <v>0</v>
      </c>
      <c r="CU37" s="58" t="str">
        <f t="shared" si="38"/>
        <v/>
      </c>
      <c r="CV37" s="58" t="str">
        <f t="shared" si="39"/>
        <v/>
      </c>
      <c r="CW37" s="58">
        <f t="shared" si="71"/>
        <v>0</v>
      </c>
      <c r="CX37" s="58" t="str">
        <f t="shared" si="58"/>
        <v/>
      </c>
      <c r="CY37" s="58" t="str">
        <f t="shared" si="58"/>
        <v/>
      </c>
      <c r="CZ37" s="60" t="str">
        <f t="shared" si="59"/>
        <v/>
      </c>
    </row>
    <row r="38" spans="1:104" ht="26.25" customHeight="1" outlineLevel="1">
      <c r="A38" s="71"/>
      <c r="B38" s="47"/>
      <c r="C38" s="47"/>
      <c r="D38" s="43"/>
      <c r="E38" s="48"/>
      <c r="F38" s="49"/>
      <c r="G38" s="49"/>
      <c r="H38" s="50"/>
      <c r="I38" s="51">
        <f t="shared" si="60"/>
        <v>0</v>
      </c>
      <c r="J38" s="52"/>
      <c r="K38" s="51"/>
      <c r="L38" s="169">
        <f t="shared" si="42"/>
        <v>0</v>
      </c>
      <c r="M38" s="169">
        <f t="shared" si="43"/>
        <v>0</v>
      </c>
      <c r="N38" s="186"/>
      <c r="O38" s="53">
        <f t="shared" si="44"/>
        <v>0</v>
      </c>
      <c r="P38" s="181"/>
      <c r="Q38" s="54">
        <f t="shared" si="45"/>
        <v>0</v>
      </c>
      <c r="R38" s="55">
        <f t="shared" si="46"/>
        <v>0</v>
      </c>
      <c r="S38" s="72"/>
      <c r="T38" s="72"/>
      <c r="U38" s="370"/>
      <c r="V38" s="370"/>
      <c r="W38" s="370"/>
      <c r="X38" s="370"/>
      <c r="Y38" s="203"/>
      <c r="Z38" s="197">
        <f t="shared" si="61"/>
        <v>0</v>
      </c>
      <c r="AA38" s="209">
        <f t="shared" si="47"/>
        <v>0</v>
      </c>
      <c r="AB38" s="207">
        <f t="shared" si="62"/>
        <v>0</v>
      </c>
      <c r="AC38" s="73"/>
      <c r="AD38" s="73"/>
      <c r="AE38" s="172"/>
      <c r="AF38" s="212"/>
      <c r="AG38" s="213"/>
      <c r="AH38" s="214"/>
      <c r="AI38" s="214"/>
      <c r="AJ38" s="213"/>
      <c r="AK38" s="214">
        <v>1</v>
      </c>
      <c r="AL38" s="213">
        <v>18</v>
      </c>
      <c r="AM38" s="214"/>
      <c r="AN38" s="214"/>
      <c r="AO38" s="213"/>
      <c r="AP38" s="213"/>
      <c r="AQ38" s="214"/>
      <c r="AR38" s="214"/>
      <c r="AS38" s="213"/>
      <c r="AT38" s="215"/>
      <c r="AU38" s="175" t="str">
        <f t="shared" si="0"/>
        <v/>
      </c>
      <c r="AV38" s="59"/>
      <c r="AW38" s="306">
        <f t="shared" si="1"/>
        <v>0</v>
      </c>
      <c r="AX38" s="58">
        <f t="shared" si="2"/>
        <v>0</v>
      </c>
      <c r="AY38" s="58" t="str">
        <f t="shared" si="3"/>
        <v/>
      </c>
      <c r="AZ38" s="58" t="str">
        <f t="shared" si="4"/>
        <v/>
      </c>
      <c r="BA38" s="175" t="str">
        <f t="shared" si="5"/>
        <v/>
      </c>
      <c r="BB38" s="59"/>
      <c r="BC38" s="306">
        <f t="shared" si="63"/>
        <v>0</v>
      </c>
      <c r="BD38" s="58">
        <f t="shared" si="50"/>
        <v>0</v>
      </c>
      <c r="BE38" s="58" t="str">
        <f t="shared" si="8"/>
        <v/>
      </c>
      <c r="BF38" s="58" t="str">
        <f t="shared" si="9"/>
        <v/>
      </c>
      <c r="BG38" s="175" t="str">
        <f t="shared" si="10"/>
        <v/>
      </c>
      <c r="BH38" s="59"/>
      <c r="BI38" s="306">
        <f t="shared" si="64"/>
        <v>0</v>
      </c>
      <c r="BJ38" s="58">
        <f t="shared" si="51"/>
        <v>0</v>
      </c>
      <c r="BK38" s="58" t="str">
        <f t="shared" si="12"/>
        <v/>
      </c>
      <c r="BL38" s="58" t="str">
        <f t="shared" si="13"/>
        <v/>
      </c>
      <c r="BM38" s="175" t="str">
        <f t="shared" si="14"/>
        <v/>
      </c>
      <c r="BN38" s="59"/>
      <c r="BO38" s="306">
        <f t="shared" si="65"/>
        <v>0</v>
      </c>
      <c r="BP38" s="58">
        <f t="shared" si="52"/>
        <v>0</v>
      </c>
      <c r="BQ38" s="58" t="str">
        <f t="shared" si="16"/>
        <v/>
      </c>
      <c r="BR38" s="58" t="str">
        <f t="shared" si="17"/>
        <v/>
      </c>
      <c r="BS38" s="175" t="str">
        <f t="shared" si="18"/>
        <v/>
      </c>
      <c r="BT38" s="59"/>
      <c r="BU38" s="306">
        <f t="shared" si="66"/>
        <v>0</v>
      </c>
      <c r="BV38" s="58">
        <f t="shared" si="53"/>
        <v>0</v>
      </c>
      <c r="BW38" s="58" t="str">
        <f t="shared" si="21"/>
        <v/>
      </c>
      <c r="BX38" s="58" t="str">
        <f t="shared" si="22"/>
        <v/>
      </c>
      <c r="BY38" s="175" t="str">
        <f t="shared" si="23"/>
        <v/>
      </c>
      <c r="BZ38" s="59"/>
      <c r="CA38" s="306">
        <f t="shared" si="67"/>
        <v>0</v>
      </c>
      <c r="CB38" s="58">
        <f t="shared" si="54"/>
        <v>0</v>
      </c>
      <c r="CC38" s="58" t="str">
        <f t="shared" si="25"/>
        <v/>
      </c>
      <c r="CD38" s="58" t="str">
        <f t="shared" si="26"/>
        <v/>
      </c>
      <c r="CE38" s="175" t="str">
        <f t="shared" si="27"/>
        <v/>
      </c>
      <c r="CF38" s="59"/>
      <c r="CG38" s="306">
        <f t="shared" si="68"/>
        <v>0</v>
      </c>
      <c r="CH38" s="58">
        <f t="shared" si="55"/>
        <v>0</v>
      </c>
      <c r="CI38" s="58" t="str">
        <f t="shared" si="29"/>
        <v/>
      </c>
      <c r="CJ38" s="58" t="str">
        <f t="shared" si="30"/>
        <v/>
      </c>
      <c r="CK38" s="175" t="str">
        <f t="shared" si="31"/>
        <v/>
      </c>
      <c r="CL38" s="59"/>
      <c r="CM38" s="306">
        <f t="shared" si="69"/>
        <v>0</v>
      </c>
      <c r="CN38" s="58">
        <f t="shared" si="56"/>
        <v>0</v>
      </c>
      <c r="CO38" s="58" t="str">
        <f t="shared" si="34"/>
        <v/>
      </c>
      <c r="CP38" s="58" t="str">
        <f t="shared" si="35"/>
        <v/>
      </c>
      <c r="CQ38" s="175" t="str">
        <f t="shared" si="36"/>
        <v/>
      </c>
      <c r="CR38" s="59"/>
      <c r="CS38" s="306">
        <f t="shared" si="70"/>
        <v>0</v>
      </c>
      <c r="CT38" s="58">
        <f t="shared" si="57"/>
        <v>0</v>
      </c>
      <c r="CU38" s="58" t="str">
        <f t="shared" si="38"/>
        <v/>
      </c>
      <c r="CV38" s="58" t="str">
        <f t="shared" si="39"/>
        <v/>
      </c>
      <c r="CW38" s="58">
        <f t="shared" si="71"/>
        <v>0</v>
      </c>
      <c r="CX38" s="58" t="str">
        <f t="shared" si="58"/>
        <v/>
      </c>
      <c r="CY38" s="58" t="str">
        <f t="shared" si="58"/>
        <v/>
      </c>
      <c r="CZ38" s="60" t="str">
        <f t="shared" si="59"/>
        <v/>
      </c>
    </row>
    <row r="39" spans="1:104" ht="26.25" customHeight="1" outlineLevel="1">
      <c r="A39" s="71"/>
      <c r="B39" s="47"/>
      <c r="C39" s="47"/>
      <c r="D39" s="43"/>
      <c r="E39" s="48"/>
      <c r="F39" s="49"/>
      <c r="G39" s="49"/>
      <c r="H39" s="50"/>
      <c r="I39" s="51">
        <f t="shared" si="60"/>
        <v>0</v>
      </c>
      <c r="J39" s="52"/>
      <c r="K39" s="51"/>
      <c r="L39" s="169">
        <f t="shared" si="42"/>
        <v>0</v>
      </c>
      <c r="M39" s="169">
        <f t="shared" si="43"/>
        <v>0</v>
      </c>
      <c r="N39" s="186"/>
      <c r="O39" s="53">
        <f t="shared" si="44"/>
        <v>0</v>
      </c>
      <c r="P39" s="181"/>
      <c r="Q39" s="54">
        <f t="shared" si="45"/>
        <v>0</v>
      </c>
      <c r="R39" s="55">
        <f t="shared" si="46"/>
        <v>0</v>
      </c>
      <c r="S39" s="72"/>
      <c r="T39" s="72"/>
      <c r="U39" s="370"/>
      <c r="V39" s="370"/>
      <c r="W39" s="370"/>
      <c r="X39" s="370"/>
      <c r="Y39" s="203"/>
      <c r="Z39" s="197">
        <f t="shared" si="61"/>
        <v>0</v>
      </c>
      <c r="AA39" s="209">
        <f t="shared" si="47"/>
        <v>0</v>
      </c>
      <c r="AB39" s="207">
        <f t="shared" si="62"/>
        <v>0</v>
      </c>
      <c r="AC39" s="73"/>
      <c r="AD39" s="73"/>
      <c r="AE39" s="172"/>
      <c r="AF39" s="212"/>
      <c r="AG39" s="213"/>
      <c r="AH39" s="214">
        <v>2</v>
      </c>
      <c r="AI39" s="214" t="s">
        <v>105</v>
      </c>
      <c r="AJ39" s="213">
        <v>48</v>
      </c>
      <c r="AK39" s="214"/>
      <c r="AL39" s="213"/>
      <c r="AM39" s="214"/>
      <c r="AN39" s="214"/>
      <c r="AO39" s="213"/>
      <c r="AP39" s="213" t="s">
        <v>104</v>
      </c>
      <c r="AQ39" s="214">
        <v>2</v>
      </c>
      <c r="AR39" s="214" t="s">
        <v>106</v>
      </c>
      <c r="AS39" s="213">
        <v>48</v>
      </c>
      <c r="AT39" s="215"/>
      <c r="AU39" s="175" t="str">
        <f t="shared" si="0"/>
        <v/>
      </c>
      <c r="AV39" s="59"/>
      <c r="AW39" s="306">
        <f t="shared" si="1"/>
        <v>0</v>
      </c>
      <c r="AX39" s="58">
        <f t="shared" si="2"/>
        <v>0</v>
      </c>
      <c r="AY39" s="58" t="str">
        <f t="shared" si="3"/>
        <v/>
      </c>
      <c r="AZ39" s="58" t="str">
        <f t="shared" si="4"/>
        <v/>
      </c>
      <c r="BA39" s="175" t="str">
        <f t="shared" si="5"/>
        <v/>
      </c>
      <c r="BB39" s="59"/>
      <c r="BC39" s="306">
        <f t="shared" si="63"/>
        <v>0</v>
      </c>
      <c r="BD39" s="58">
        <f t="shared" si="50"/>
        <v>0</v>
      </c>
      <c r="BE39" s="58" t="str">
        <f t="shared" si="8"/>
        <v/>
      </c>
      <c r="BF39" s="58" t="str">
        <f t="shared" si="9"/>
        <v/>
      </c>
      <c r="BG39" s="175" t="str">
        <f t="shared" si="10"/>
        <v/>
      </c>
      <c r="BH39" s="59"/>
      <c r="BI39" s="306">
        <f t="shared" si="64"/>
        <v>0</v>
      </c>
      <c r="BJ39" s="58">
        <f t="shared" si="51"/>
        <v>0</v>
      </c>
      <c r="BK39" s="58" t="str">
        <f t="shared" si="12"/>
        <v/>
      </c>
      <c r="BL39" s="58" t="str">
        <f t="shared" si="13"/>
        <v/>
      </c>
      <c r="BM39" s="175" t="str">
        <f t="shared" si="14"/>
        <v/>
      </c>
      <c r="BN39" s="59"/>
      <c r="BO39" s="306">
        <f t="shared" si="65"/>
        <v>0</v>
      </c>
      <c r="BP39" s="58">
        <f t="shared" si="52"/>
        <v>0</v>
      </c>
      <c r="BQ39" s="58" t="str">
        <f t="shared" si="16"/>
        <v/>
      </c>
      <c r="BR39" s="58" t="str">
        <f t="shared" si="17"/>
        <v/>
      </c>
      <c r="BS39" s="175" t="str">
        <f t="shared" si="18"/>
        <v/>
      </c>
      <c r="BT39" s="59"/>
      <c r="BU39" s="306">
        <f t="shared" si="66"/>
        <v>0</v>
      </c>
      <c r="BV39" s="58">
        <f t="shared" si="53"/>
        <v>0</v>
      </c>
      <c r="BW39" s="58" t="str">
        <f t="shared" si="21"/>
        <v/>
      </c>
      <c r="BX39" s="58" t="str">
        <f t="shared" si="22"/>
        <v/>
      </c>
      <c r="BY39" s="175" t="str">
        <f t="shared" si="23"/>
        <v/>
      </c>
      <c r="BZ39" s="59"/>
      <c r="CA39" s="306">
        <f t="shared" si="67"/>
        <v>0</v>
      </c>
      <c r="CB39" s="58">
        <f t="shared" si="54"/>
        <v>0</v>
      </c>
      <c r="CC39" s="58" t="str">
        <f t="shared" si="25"/>
        <v/>
      </c>
      <c r="CD39" s="58" t="str">
        <f t="shared" si="26"/>
        <v/>
      </c>
      <c r="CE39" s="175" t="str">
        <f t="shared" si="27"/>
        <v/>
      </c>
      <c r="CF39" s="59"/>
      <c r="CG39" s="306">
        <f t="shared" si="68"/>
        <v>0</v>
      </c>
      <c r="CH39" s="58">
        <f t="shared" si="55"/>
        <v>0</v>
      </c>
      <c r="CI39" s="58" t="str">
        <f t="shared" si="29"/>
        <v/>
      </c>
      <c r="CJ39" s="58" t="str">
        <f t="shared" si="30"/>
        <v/>
      </c>
      <c r="CK39" s="175" t="str">
        <f t="shared" si="31"/>
        <v/>
      </c>
      <c r="CL39" s="59"/>
      <c r="CM39" s="306">
        <f t="shared" si="69"/>
        <v>0</v>
      </c>
      <c r="CN39" s="58">
        <f t="shared" si="56"/>
        <v>0</v>
      </c>
      <c r="CO39" s="58" t="str">
        <f t="shared" si="34"/>
        <v/>
      </c>
      <c r="CP39" s="58" t="str">
        <f t="shared" si="35"/>
        <v/>
      </c>
      <c r="CQ39" s="175" t="str">
        <f t="shared" si="36"/>
        <v/>
      </c>
      <c r="CR39" s="59"/>
      <c r="CS39" s="306">
        <f t="shared" si="70"/>
        <v>0</v>
      </c>
      <c r="CT39" s="58">
        <f t="shared" si="57"/>
        <v>0</v>
      </c>
      <c r="CU39" s="58" t="str">
        <f t="shared" si="38"/>
        <v/>
      </c>
      <c r="CV39" s="58" t="str">
        <f t="shared" si="39"/>
        <v/>
      </c>
      <c r="CW39" s="58">
        <f t="shared" si="71"/>
        <v>0</v>
      </c>
      <c r="CX39" s="58" t="str">
        <f t="shared" si="58"/>
        <v/>
      </c>
      <c r="CY39" s="58" t="str">
        <f t="shared" si="58"/>
        <v/>
      </c>
      <c r="CZ39" s="60" t="str">
        <f t="shared" si="59"/>
        <v/>
      </c>
    </row>
    <row r="40" spans="1:104" ht="26.25" customHeight="1" outlineLevel="1">
      <c r="A40" s="71"/>
      <c r="B40" s="47"/>
      <c r="C40" s="47"/>
      <c r="D40" s="43"/>
      <c r="E40" s="48"/>
      <c r="F40" s="49"/>
      <c r="G40" s="49"/>
      <c r="H40" s="50"/>
      <c r="I40" s="51">
        <f t="shared" si="60"/>
        <v>0</v>
      </c>
      <c r="J40" s="52"/>
      <c r="K40" s="51"/>
      <c r="L40" s="169">
        <f t="shared" si="42"/>
        <v>0</v>
      </c>
      <c r="M40" s="169">
        <f t="shared" si="43"/>
        <v>0</v>
      </c>
      <c r="N40" s="186"/>
      <c r="O40" s="53">
        <f t="shared" si="44"/>
        <v>0</v>
      </c>
      <c r="P40" s="181"/>
      <c r="Q40" s="54">
        <f t="shared" si="45"/>
        <v>0</v>
      </c>
      <c r="R40" s="55">
        <f t="shared" si="46"/>
        <v>0</v>
      </c>
      <c r="S40" s="72"/>
      <c r="T40" s="72"/>
      <c r="U40" s="370"/>
      <c r="V40" s="370"/>
      <c r="W40" s="370"/>
      <c r="X40" s="370"/>
      <c r="Y40" s="203"/>
      <c r="Z40" s="197">
        <f t="shared" si="61"/>
        <v>0</v>
      </c>
      <c r="AA40" s="209">
        <f t="shared" si="47"/>
        <v>0</v>
      </c>
      <c r="AB40" s="207">
        <f t="shared" si="62"/>
        <v>0</v>
      </c>
      <c r="AC40" s="73"/>
      <c r="AD40" s="73"/>
      <c r="AE40" s="172"/>
      <c r="AF40" s="212"/>
      <c r="AG40" s="213"/>
      <c r="AH40" s="214"/>
      <c r="AI40" s="214"/>
      <c r="AJ40" s="213"/>
      <c r="AK40" s="214"/>
      <c r="AL40" s="213"/>
      <c r="AM40" s="214"/>
      <c r="AN40" s="214"/>
      <c r="AO40" s="213"/>
      <c r="AP40" s="213"/>
      <c r="AQ40" s="214"/>
      <c r="AR40" s="214"/>
      <c r="AS40" s="213"/>
      <c r="AT40" s="215"/>
      <c r="AU40" s="175" t="str">
        <f t="shared" si="0"/>
        <v/>
      </c>
      <c r="AV40" s="59"/>
      <c r="AW40" s="306">
        <f t="shared" si="1"/>
        <v>0</v>
      </c>
      <c r="AX40" s="58">
        <f t="shared" si="2"/>
        <v>0</v>
      </c>
      <c r="AY40" s="58" t="str">
        <f t="shared" si="3"/>
        <v/>
      </c>
      <c r="AZ40" s="58" t="str">
        <f t="shared" si="4"/>
        <v/>
      </c>
      <c r="BA40" s="175" t="str">
        <f t="shared" si="5"/>
        <v/>
      </c>
      <c r="BB40" s="59"/>
      <c r="BC40" s="306">
        <f t="shared" si="63"/>
        <v>0</v>
      </c>
      <c r="BD40" s="58">
        <f t="shared" si="50"/>
        <v>0</v>
      </c>
      <c r="BE40" s="58" t="str">
        <f t="shared" si="8"/>
        <v/>
      </c>
      <c r="BF40" s="58" t="str">
        <f t="shared" si="9"/>
        <v/>
      </c>
      <c r="BG40" s="175" t="str">
        <f t="shared" si="10"/>
        <v/>
      </c>
      <c r="BH40" s="59"/>
      <c r="BI40" s="306">
        <f t="shared" si="64"/>
        <v>0</v>
      </c>
      <c r="BJ40" s="58">
        <f t="shared" si="51"/>
        <v>0</v>
      </c>
      <c r="BK40" s="58" t="str">
        <f t="shared" si="12"/>
        <v/>
      </c>
      <c r="BL40" s="58" t="str">
        <f t="shared" si="13"/>
        <v/>
      </c>
      <c r="BM40" s="175" t="str">
        <f t="shared" si="14"/>
        <v/>
      </c>
      <c r="BN40" s="59"/>
      <c r="BO40" s="306">
        <f t="shared" si="65"/>
        <v>0</v>
      </c>
      <c r="BP40" s="58">
        <f t="shared" si="52"/>
        <v>0</v>
      </c>
      <c r="BQ40" s="58" t="str">
        <f t="shared" si="16"/>
        <v/>
      </c>
      <c r="BR40" s="58" t="str">
        <f t="shared" si="17"/>
        <v/>
      </c>
      <c r="BS40" s="175" t="str">
        <f t="shared" si="18"/>
        <v/>
      </c>
      <c r="BT40" s="59"/>
      <c r="BU40" s="306">
        <f t="shared" si="66"/>
        <v>0</v>
      </c>
      <c r="BV40" s="58">
        <f t="shared" si="53"/>
        <v>0</v>
      </c>
      <c r="BW40" s="58" t="str">
        <f t="shared" si="21"/>
        <v/>
      </c>
      <c r="BX40" s="58" t="str">
        <f t="shared" si="22"/>
        <v/>
      </c>
      <c r="BY40" s="175" t="str">
        <f t="shared" si="23"/>
        <v/>
      </c>
      <c r="BZ40" s="59"/>
      <c r="CA40" s="306">
        <f t="shared" si="67"/>
        <v>0</v>
      </c>
      <c r="CB40" s="58">
        <f t="shared" si="54"/>
        <v>0</v>
      </c>
      <c r="CC40" s="58" t="str">
        <f t="shared" si="25"/>
        <v/>
      </c>
      <c r="CD40" s="58" t="str">
        <f t="shared" si="26"/>
        <v/>
      </c>
      <c r="CE40" s="175" t="str">
        <f t="shared" si="27"/>
        <v/>
      </c>
      <c r="CF40" s="59"/>
      <c r="CG40" s="306">
        <f t="shared" si="68"/>
        <v>0</v>
      </c>
      <c r="CH40" s="58">
        <f t="shared" si="55"/>
        <v>0</v>
      </c>
      <c r="CI40" s="58" t="str">
        <f t="shared" si="29"/>
        <v/>
      </c>
      <c r="CJ40" s="58" t="str">
        <f t="shared" si="30"/>
        <v/>
      </c>
      <c r="CK40" s="175" t="str">
        <f t="shared" si="31"/>
        <v/>
      </c>
      <c r="CL40" s="59"/>
      <c r="CM40" s="306">
        <f t="shared" si="69"/>
        <v>0</v>
      </c>
      <c r="CN40" s="58">
        <f t="shared" si="56"/>
        <v>0</v>
      </c>
      <c r="CO40" s="58" t="str">
        <f t="shared" si="34"/>
        <v/>
      </c>
      <c r="CP40" s="58" t="str">
        <f t="shared" si="35"/>
        <v/>
      </c>
      <c r="CQ40" s="175" t="str">
        <f t="shared" si="36"/>
        <v/>
      </c>
      <c r="CR40" s="59"/>
      <c r="CS40" s="306">
        <f t="shared" si="70"/>
        <v>0</v>
      </c>
      <c r="CT40" s="58">
        <f t="shared" si="57"/>
        <v>0</v>
      </c>
      <c r="CU40" s="58" t="str">
        <f t="shared" si="38"/>
        <v/>
      </c>
      <c r="CV40" s="58" t="str">
        <f t="shared" si="39"/>
        <v/>
      </c>
      <c r="CW40" s="58">
        <f t="shared" si="71"/>
        <v>0</v>
      </c>
      <c r="CX40" s="58" t="str">
        <f t="shared" si="58"/>
        <v/>
      </c>
      <c r="CY40" s="58" t="str">
        <f t="shared" si="58"/>
        <v/>
      </c>
      <c r="CZ40" s="60" t="str">
        <f t="shared" si="59"/>
        <v/>
      </c>
    </row>
    <row r="41" spans="1:104" ht="26.25" customHeight="1" outlineLevel="1">
      <c r="A41" s="71"/>
      <c r="B41" s="47"/>
      <c r="C41" s="47"/>
      <c r="D41" s="43"/>
      <c r="E41" s="48"/>
      <c r="F41" s="49"/>
      <c r="G41" s="49"/>
      <c r="H41" s="50"/>
      <c r="I41" s="51">
        <f t="shared" si="60"/>
        <v>0</v>
      </c>
      <c r="J41" s="52"/>
      <c r="K41" s="51"/>
      <c r="L41" s="169">
        <f t="shared" si="42"/>
        <v>0</v>
      </c>
      <c r="M41" s="169">
        <f t="shared" si="43"/>
        <v>0</v>
      </c>
      <c r="N41" s="186"/>
      <c r="O41" s="53">
        <f t="shared" si="44"/>
        <v>0</v>
      </c>
      <c r="P41" s="181"/>
      <c r="Q41" s="54">
        <f t="shared" si="45"/>
        <v>0</v>
      </c>
      <c r="R41" s="55">
        <f t="shared" si="46"/>
        <v>0</v>
      </c>
      <c r="S41" s="72"/>
      <c r="T41" s="72"/>
      <c r="U41" s="370"/>
      <c r="V41" s="370"/>
      <c r="W41" s="370"/>
      <c r="X41" s="370"/>
      <c r="Y41" s="203"/>
      <c r="Z41" s="197">
        <f t="shared" si="61"/>
        <v>0</v>
      </c>
      <c r="AA41" s="209">
        <f t="shared" si="47"/>
        <v>0</v>
      </c>
      <c r="AB41" s="207">
        <f t="shared" si="62"/>
        <v>0</v>
      </c>
      <c r="AC41" s="73"/>
      <c r="AD41" s="73"/>
      <c r="AE41" s="172"/>
      <c r="AF41" s="212"/>
      <c r="AG41" s="213"/>
      <c r="AH41" s="214"/>
      <c r="AI41" s="214"/>
      <c r="AJ41" s="213"/>
      <c r="AK41" s="214"/>
      <c r="AL41" s="213"/>
      <c r="AM41" s="214"/>
      <c r="AN41" s="214"/>
      <c r="AO41" s="213"/>
      <c r="AP41" s="213"/>
      <c r="AQ41" s="214"/>
      <c r="AR41" s="214"/>
      <c r="AS41" s="213"/>
      <c r="AT41" s="215"/>
      <c r="AU41" s="175" t="str">
        <f t="shared" si="0"/>
        <v/>
      </c>
      <c r="AV41" s="59"/>
      <c r="AW41" s="306">
        <f t="shared" si="1"/>
        <v>0</v>
      </c>
      <c r="AX41" s="58">
        <f t="shared" si="2"/>
        <v>0</v>
      </c>
      <c r="AY41" s="58" t="str">
        <f t="shared" si="3"/>
        <v/>
      </c>
      <c r="AZ41" s="58" t="str">
        <f t="shared" si="4"/>
        <v/>
      </c>
      <c r="BA41" s="175" t="str">
        <f t="shared" si="5"/>
        <v/>
      </c>
      <c r="BB41" s="59"/>
      <c r="BC41" s="306">
        <f t="shared" si="63"/>
        <v>0</v>
      </c>
      <c r="BD41" s="58">
        <f t="shared" si="50"/>
        <v>0</v>
      </c>
      <c r="BE41" s="58" t="str">
        <f t="shared" si="8"/>
        <v/>
      </c>
      <c r="BF41" s="58" t="str">
        <f t="shared" si="9"/>
        <v/>
      </c>
      <c r="BG41" s="175" t="str">
        <f t="shared" si="10"/>
        <v/>
      </c>
      <c r="BH41" s="59"/>
      <c r="BI41" s="306">
        <f t="shared" si="64"/>
        <v>0</v>
      </c>
      <c r="BJ41" s="58">
        <f t="shared" si="51"/>
        <v>0</v>
      </c>
      <c r="BK41" s="58" t="str">
        <f t="shared" si="12"/>
        <v/>
      </c>
      <c r="BL41" s="58" t="str">
        <f t="shared" si="13"/>
        <v/>
      </c>
      <c r="BM41" s="175" t="str">
        <f t="shared" si="14"/>
        <v/>
      </c>
      <c r="BN41" s="59"/>
      <c r="BO41" s="306">
        <f t="shared" si="65"/>
        <v>0</v>
      </c>
      <c r="BP41" s="58">
        <f t="shared" si="52"/>
        <v>0</v>
      </c>
      <c r="BQ41" s="58" t="str">
        <f t="shared" si="16"/>
        <v/>
      </c>
      <c r="BR41" s="58" t="str">
        <f t="shared" si="17"/>
        <v/>
      </c>
      <c r="BS41" s="175" t="str">
        <f t="shared" si="18"/>
        <v/>
      </c>
      <c r="BT41" s="59"/>
      <c r="BU41" s="306">
        <f t="shared" si="66"/>
        <v>0</v>
      </c>
      <c r="BV41" s="58">
        <f t="shared" si="53"/>
        <v>0</v>
      </c>
      <c r="BW41" s="58" t="str">
        <f t="shared" si="21"/>
        <v/>
      </c>
      <c r="BX41" s="58" t="str">
        <f t="shared" si="22"/>
        <v/>
      </c>
      <c r="BY41" s="175" t="str">
        <f t="shared" si="23"/>
        <v/>
      </c>
      <c r="BZ41" s="59"/>
      <c r="CA41" s="306">
        <f t="shared" si="67"/>
        <v>0</v>
      </c>
      <c r="CB41" s="58">
        <f t="shared" si="54"/>
        <v>0</v>
      </c>
      <c r="CC41" s="58" t="str">
        <f t="shared" si="25"/>
        <v/>
      </c>
      <c r="CD41" s="58" t="str">
        <f t="shared" si="26"/>
        <v/>
      </c>
      <c r="CE41" s="175" t="str">
        <f t="shared" si="27"/>
        <v/>
      </c>
      <c r="CF41" s="59"/>
      <c r="CG41" s="306">
        <f t="shared" si="68"/>
        <v>0</v>
      </c>
      <c r="CH41" s="58">
        <f t="shared" si="55"/>
        <v>0</v>
      </c>
      <c r="CI41" s="58" t="str">
        <f t="shared" si="29"/>
        <v/>
      </c>
      <c r="CJ41" s="58" t="str">
        <f t="shared" si="30"/>
        <v/>
      </c>
      <c r="CK41" s="175" t="str">
        <f t="shared" si="31"/>
        <v/>
      </c>
      <c r="CL41" s="59"/>
      <c r="CM41" s="306">
        <f t="shared" si="69"/>
        <v>0</v>
      </c>
      <c r="CN41" s="58">
        <f t="shared" si="56"/>
        <v>0</v>
      </c>
      <c r="CO41" s="58" t="str">
        <f t="shared" si="34"/>
        <v/>
      </c>
      <c r="CP41" s="58" t="str">
        <f t="shared" si="35"/>
        <v/>
      </c>
      <c r="CQ41" s="175" t="str">
        <f t="shared" si="36"/>
        <v/>
      </c>
      <c r="CR41" s="59"/>
      <c r="CS41" s="306">
        <f t="shared" si="70"/>
        <v>0</v>
      </c>
      <c r="CT41" s="58">
        <f t="shared" si="57"/>
        <v>0</v>
      </c>
      <c r="CU41" s="58" t="str">
        <f t="shared" si="38"/>
        <v/>
      </c>
      <c r="CV41" s="58" t="str">
        <f t="shared" si="39"/>
        <v/>
      </c>
      <c r="CW41" s="58">
        <f t="shared" si="71"/>
        <v>0</v>
      </c>
      <c r="CX41" s="58" t="str">
        <f t="shared" si="58"/>
        <v/>
      </c>
      <c r="CY41" s="58" t="str">
        <f t="shared" si="58"/>
        <v/>
      </c>
      <c r="CZ41" s="60" t="str">
        <f t="shared" si="59"/>
        <v/>
      </c>
    </row>
    <row r="42" spans="1:104" ht="26.25" customHeight="1" outlineLevel="1">
      <c r="A42" s="71"/>
      <c r="B42" s="47"/>
      <c r="C42" s="47"/>
      <c r="D42" s="43"/>
      <c r="E42" s="48"/>
      <c r="F42" s="49"/>
      <c r="G42" s="49"/>
      <c r="H42" s="50"/>
      <c r="I42" s="51">
        <f t="shared" si="60"/>
        <v>0</v>
      </c>
      <c r="J42" s="52"/>
      <c r="K42" s="51"/>
      <c r="L42" s="169">
        <f t="shared" si="42"/>
        <v>0</v>
      </c>
      <c r="M42" s="169">
        <f t="shared" si="43"/>
        <v>0</v>
      </c>
      <c r="N42" s="186"/>
      <c r="O42" s="53">
        <f t="shared" si="44"/>
        <v>0</v>
      </c>
      <c r="P42" s="181"/>
      <c r="Q42" s="54">
        <f t="shared" si="45"/>
        <v>0</v>
      </c>
      <c r="R42" s="55">
        <f t="shared" si="46"/>
        <v>0</v>
      </c>
      <c r="S42" s="72"/>
      <c r="T42" s="72"/>
      <c r="U42" s="370"/>
      <c r="V42" s="370"/>
      <c r="W42" s="370"/>
      <c r="X42" s="370"/>
      <c r="Y42" s="203"/>
      <c r="Z42" s="197">
        <f t="shared" si="61"/>
        <v>0</v>
      </c>
      <c r="AA42" s="209">
        <f t="shared" si="47"/>
        <v>0</v>
      </c>
      <c r="AB42" s="207">
        <f t="shared" si="62"/>
        <v>0</v>
      </c>
      <c r="AC42" s="73"/>
      <c r="AD42" s="73"/>
      <c r="AE42" s="172"/>
      <c r="AF42" s="212"/>
      <c r="AG42" s="213"/>
      <c r="AH42" s="214"/>
      <c r="AI42" s="214"/>
      <c r="AJ42" s="213"/>
      <c r="AK42" s="214"/>
      <c r="AL42" s="213"/>
      <c r="AM42" s="214"/>
      <c r="AN42" s="214"/>
      <c r="AO42" s="213"/>
      <c r="AP42" s="213"/>
      <c r="AQ42" s="214"/>
      <c r="AR42" s="214"/>
      <c r="AS42" s="213"/>
      <c r="AT42" s="215"/>
      <c r="AU42" s="175" t="str">
        <f t="shared" si="0"/>
        <v/>
      </c>
      <c r="AV42" s="59"/>
      <c r="AW42" s="306">
        <f t="shared" si="1"/>
        <v>0</v>
      </c>
      <c r="AX42" s="58">
        <f t="shared" si="2"/>
        <v>0</v>
      </c>
      <c r="AY42" s="58" t="str">
        <f t="shared" si="3"/>
        <v/>
      </c>
      <c r="AZ42" s="58" t="str">
        <f t="shared" si="4"/>
        <v/>
      </c>
      <c r="BA42" s="175" t="str">
        <f t="shared" si="5"/>
        <v/>
      </c>
      <c r="BB42" s="59"/>
      <c r="BC42" s="306">
        <f t="shared" si="63"/>
        <v>0</v>
      </c>
      <c r="BD42" s="58">
        <f t="shared" si="50"/>
        <v>0</v>
      </c>
      <c r="BE42" s="58" t="str">
        <f t="shared" si="8"/>
        <v/>
      </c>
      <c r="BF42" s="58" t="str">
        <f t="shared" si="9"/>
        <v/>
      </c>
      <c r="BG42" s="175" t="str">
        <f t="shared" si="10"/>
        <v/>
      </c>
      <c r="BH42" s="59"/>
      <c r="BI42" s="306">
        <f t="shared" si="64"/>
        <v>0</v>
      </c>
      <c r="BJ42" s="58">
        <f t="shared" si="51"/>
        <v>0</v>
      </c>
      <c r="BK42" s="58" t="str">
        <f t="shared" si="12"/>
        <v/>
      </c>
      <c r="BL42" s="58" t="str">
        <f t="shared" si="13"/>
        <v/>
      </c>
      <c r="BM42" s="175" t="str">
        <f t="shared" si="14"/>
        <v/>
      </c>
      <c r="BN42" s="59"/>
      <c r="BO42" s="306">
        <f t="shared" si="65"/>
        <v>0</v>
      </c>
      <c r="BP42" s="58">
        <f t="shared" si="52"/>
        <v>0</v>
      </c>
      <c r="BQ42" s="58" t="str">
        <f t="shared" si="16"/>
        <v/>
      </c>
      <c r="BR42" s="58" t="str">
        <f t="shared" si="17"/>
        <v/>
      </c>
      <c r="BS42" s="175" t="str">
        <f t="shared" si="18"/>
        <v/>
      </c>
      <c r="BT42" s="59"/>
      <c r="BU42" s="306">
        <f t="shared" si="66"/>
        <v>0</v>
      </c>
      <c r="BV42" s="58">
        <f t="shared" si="53"/>
        <v>0</v>
      </c>
      <c r="BW42" s="58" t="str">
        <f t="shared" si="21"/>
        <v/>
      </c>
      <c r="BX42" s="58" t="str">
        <f t="shared" si="22"/>
        <v/>
      </c>
      <c r="BY42" s="175" t="str">
        <f t="shared" si="23"/>
        <v/>
      </c>
      <c r="BZ42" s="59"/>
      <c r="CA42" s="306">
        <f t="shared" si="67"/>
        <v>0</v>
      </c>
      <c r="CB42" s="58">
        <f t="shared" si="54"/>
        <v>0</v>
      </c>
      <c r="CC42" s="58" t="str">
        <f t="shared" si="25"/>
        <v/>
      </c>
      <c r="CD42" s="58" t="str">
        <f t="shared" si="26"/>
        <v/>
      </c>
      <c r="CE42" s="175" t="str">
        <f t="shared" si="27"/>
        <v/>
      </c>
      <c r="CF42" s="59"/>
      <c r="CG42" s="306">
        <f t="shared" si="68"/>
        <v>0</v>
      </c>
      <c r="CH42" s="58">
        <f t="shared" si="55"/>
        <v>0</v>
      </c>
      <c r="CI42" s="58" t="str">
        <f t="shared" si="29"/>
        <v/>
      </c>
      <c r="CJ42" s="58" t="str">
        <f t="shared" si="30"/>
        <v/>
      </c>
      <c r="CK42" s="175" t="str">
        <f t="shared" si="31"/>
        <v/>
      </c>
      <c r="CL42" s="59"/>
      <c r="CM42" s="306">
        <f t="shared" si="69"/>
        <v>0</v>
      </c>
      <c r="CN42" s="58">
        <f t="shared" si="56"/>
        <v>0</v>
      </c>
      <c r="CO42" s="58" t="str">
        <f t="shared" si="34"/>
        <v/>
      </c>
      <c r="CP42" s="58" t="str">
        <f t="shared" si="35"/>
        <v/>
      </c>
      <c r="CQ42" s="175" t="str">
        <f t="shared" si="36"/>
        <v/>
      </c>
      <c r="CR42" s="59"/>
      <c r="CS42" s="306">
        <f t="shared" si="70"/>
        <v>0</v>
      </c>
      <c r="CT42" s="58">
        <f t="shared" si="57"/>
        <v>0</v>
      </c>
      <c r="CU42" s="58" t="str">
        <f t="shared" si="38"/>
        <v/>
      </c>
      <c r="CV42" s="58" t="str">
        <f t="shared" si="39"/>
        <v/>
      </c>
      <c r="CW42" s="58">
        <f t="shared" si="71"/>
        <v>0</v>
      </c>
      <c r="CX42" s="58" t="str">
        <f t="shared" si="58"/>
        <v/>
      </c>
      <c r="CY42" s="58" t="str">
        <f t="shared" si="58"/>
        <v/>
      </c>
      <c r="CZ42" s="60" t="str">
        <f t="shared" si="59"/>
        <v/>
      </c>
    </row>
    <row r="43" spans="1:104" ht="26.25" customHeight="1" outlineLevel="1">
      <c r="A43" s="71"/>
      <c r="B43" s="47"/>
      <c r="C43" s="47"/>
      <c r="D43" s="43"/>
      <c r="E43" s="48"/>
      <c r="F43" s="49"/>
      <c r="G43" s="49"/>
      <c r="H43" s="50"/>
      <c r="I43" s="51">
        <f t="shared" si="60"/>
        <v>0</v>
      </c>
      <c r="J43" s="52"/>
      <c r="K43" s="51"/>
      <c r="L43" s="169">
        <f t="shared" si="42"/>
        <v>0</v>
      </c>
      <c r="M43" s="169">
        <f t="shared" si="43"/>
        <v>0</v>
      </c>
      <c r="N43" s="186"/>
      <c r="O43" s="53">
        <f t="shared" si="44"/>
        <v>0</v>
      </c>
      <c r="P43" s="181"/>
      <c r="Q43" s="54">
        <f t="shared" si="45"/>
        <v>0</v>
      </c>
      <c r="R43" s="55">
        <f t="shared" si="46"/>
        <v>0</v>
      </c>
      <c r="S43" s="72"/>
      <c r="T43" s="72"/>
      <c r="U43" s="370"/>
      <c r="V43" s="370"/>
      <c r="W43" s="370"/>
      <c r="X43" s="370"/>
      <c r="Y43" s="203"/>
      <c r="Z43" s="197">
        <f t="shared" si="61"/>
        <v>0</v>
      </c>
      <c r="AA43" s="209">
        <f t="shared" si="47"/>
        <v>0</v>
      </c>
      <c r="AB43" s="207">
        <f t="shared" si="62"/>
        <v>0</v>
      </c>
      <c r="AC43" s="73"/>
      <c r="AD43" s="73"/>
      <c r="AE43" s="172"/>
      <c r="AF43" s="212"/>
      <c r="AG43" s="213"/>
      <c r="AH43" s="214"/>
      <c r="AI43" s="214"/>
      <c r="AJ43" s="213"/>
      <c r="AK43" s="214"/>
      <c r="AL43" s="213"/>
      <c r="AM43" s="214"/>
      <c r="AN43" s="214"/>
      <c r="AO43" s="213"/>
      <c r="AP43" s="213"/>
      <c r="AQ43" s="214"/>
      <c r="AR43" s="214"/>
      <c r="AS43" s="213"/>
      <c r="AT43" s="215"/>
      <c r="AU43" s="175" t="str">
        <f t="shared" si="0"/>
        <v/>
      </c>
      <c r="AV43" s="59"/>
      <c r="AW43" s="306">
        <f t="shared" si="1"/>
        <v>0</v>
      </c>
      <c r="AX43" s="58">
        <f t="shared" si="2"/>
        <v>0</v>
      </c>
      <c r="AY43" s="58" t="str">
        <f t="shared" si="3"/>
        <v/>
      </c>
      <c r="AZ43" s="58" t="str">
        <f t="shared" si="4"/>
        <v/>
      </c>
      <c r="BA43" s="175" t="str">
        <f t="shared" si="5"/>
        <v/>
      </c>
      <c r="BB43" s="59"/>
      <c r="BC43" s="306">
        <f t="shared" si="63"/>
        <v>0</v>
      </c>
      <c r="BD43" s="58">
        <f t="shared" si="50"/>
        <v>0</v>
      </c>
      <c r="BE43" s="58" t="str">
        <f t="shared" si="8"/>
        <v/>
      </c>
      <c r="BF43" s="58" t="str">
        <f t="shared" si="9"/>
        <v/>
      </c>
      <c r="BG43" s="175" t="str">
        <f t="shared" si="10"/>
        <v/>
      </c>
      <c r="BH43" s="59"/>
      <c r="BI43" s="306">
        <f t="shared" si="64"/>
        <v>0</v>
      </c>
      <c r="BJ43" s="58">
        <f t="shared" si="51"/>
        <v>0</v>
      </c>
      <c r="BK43" s="58" t="str">
        <f t="shared" si="12"/>
        <v/>
      </c>
      <c r="BL43" s="58" t="str">
        <f t="shared" si="13"/>
        <v/>
      </c>
      <c r="BM43" s="175" t="str">
        <f t="shared" si="14"/>
        <v/>
      </c>
      <c r="BN43" s="59"/>
      <c r="BO43" s="306">
        <f t="shared" si="65"/>
        <v>0</v>
      </c>
      <c r="BP43" s="58">
        <f t="shared" si="52"/>
        <v>0</v>
      </c>
      <c r="BQ43" s="58" t="str">
        <f t="shared" si="16"/>
        <v/>
      </c>
      <c r="BR43" s="58" t="str">
        <f t="shared" si="17"/>
        <v/>
      </c>
      <c r="BS43" s="175" t="str">
        <f t="shared" si="18"/>
        <v/>
      </c>
      <c r="BT43" s="59"/>
      <c r="BU43" s="306">
        <f t="shared" si="66"/>
        <v>0</v>
      </c>
      <c r="BV43" s="58">
        <f t="shared" si="53"/>
        <v>0</v>
      </c>
      <c r="BW43" s="58" t="str">
        <f t="shared" si="21"/>
        <v/>
      </c>
      <c r="BX43" s="58" t="str">
        <f t="shared" si="22"/>
        <v/>
      </c>
      <c r="BY43" s="175" t="str">
        <f t="shared" si="23"/>
        <v/>
      </c>
      <c r="BZ43" s="59"/>
      <c r="CA43" s="306">
        <f t="shared" si="67"/>
        <v>0</v>
      </c>
      <c r="CB43" s="58">
        <f t="shared" si="54"/>
        <v>0</v>
      </c>
      <c r="CC43" s="58" t="str">
        <f t="shared" si="25"/>
        <v/>
      </c>
      <c r="CD43" s="58" t="str">
        <f t="shared" si="26"/>
        <v/>
      </c>
      <c r="CE43" s="175" t="str">
        <f t="shared" si="27"/>
        <v/>
      </c>
      <c r="CF43" s="59"/>
      <c r="CG43" s="306">
        <f t="shared" si="68"/>
        <v>0</v>
      </c>
      <c r="CH43" s="58">
        <f t="shared" si="55"/>
        <v>0</v>
      </c>
      <c r="CI43" s="58" t="str">
        <f t="shared" si="29"/>
        <v/>
      </c>
      <c r="CJ43" s="58" t="str">
        <f t="shared" si="30"/>
        <v/>
      </c>
      <c r="CK43" s="175" t="str">
        <f t="shared" si="31"/>
        <v/>
      </c>
      <c r="CL43" s="59"/>
      <c r="CM43" s="306">
        <f t="shared" si="69"/>
        <v>0</v>
      </c>
      <c r="CN43" s="58">
        <f t="shared" si="56"/>
        <v>0</v>
      </c>
      <c r="CO43" s="58" t="str">
        <f t="shared" si="34"/>
        <v/>
      </c>
      <c r="CP43" s="58" t="str">
        <f t="shared" si="35"/>
        <v/>
      </c>
      <c r="CQ43" s="175" t="str">
        <f t="shared" si="36"/>
        <v/>
      </c>
      <c r="CR43" s="59"/>
      <c r="CS43" s="306">
        <f t="shared" si="70"/>
        <v>0</v>
      </c>
      <c r="CT43" s="58">
        <f t="shared" si="57"/>
        <v>0</v>
      </c>
      <c r="CU43" s="58" t="str">
        <f t="shared" si="38"/>
        <v/>
      </c>
      <c r="CV43" s="58" t="str">
        <f t="shared" si="39"/>
        <v/>
      </c>
      <c r="CW43" s="58">
        <f t="shared" si="71"/>
        <v>0</v>
      </c>
      <c r="CX43" s="58" t="str">
        <f t="shared" si="58"/>
        <v/>
      </c>
      <c r="CY43" s="58" t="str">
        <f t="shared" si="58"/>
        <v/>
      </c>
      <c r="CZ43" s="60" t="str">
        <f t="shared" si="59"/>
        <v/>
      </c>
    </row>
    <row r="44" spans="1:104" ht="26.25" customHeight="1" outlineLevel="1">
      <c r="A44" s="71"/>
      <c r="B44" s="47"/>
      <c r="C44" s="47"/>
      <c r="D44" s="43"/>
      <c r="E44" s="48"/>
      <c r="F44" s="49"/>
      <c r="G44" s="49"/>
      <c r="H44" s="50"/>
      <c r="I44" s="51">
        <f t="shared" si="60"/>
        <v>0</v>
      </c>
      <c r="J44" s="52"/>
      <c r="K44" s="51"/>
      <c r="L44" s="169">
        <f t="shared" si="42"/>
        <v>0</v>
      </c>
      <c r="M44" s="169">
        <f t="shared" si="43"/>
        <v>0</v>
      </c>
      <c r="N44" s="183"/>
      <c r="O44" s="53">
        <f t="shared" si="44"/>
        <v>0</v>
      </c>
      <c r="P44" s="181"/>
      <c r="Q44" s="54">
        <f t="shared" si="45"/>
        <v>0</v>
      </c>
      <c r="R44" s="55">
        <f t="shared" si="46"/>
        <v>0</v>
      </c>
      <c r="S44" s="56"/>
      <c r="T44" s="56"/>
      <c r="U44" s="368"/>
      <c r="V44" s="368"/>
      <c r="W44" s="368"/>
      <c r="X44" s="368"/>
      <c r="Y44" s="200"/>
      <c r="Z44" s="197">
        <f t="shared" si="61"/>
        <v>0</v>
      </c>
      <c r="AA44" s="209">
        <f t="shared" si="47"/>
        <v>0</v>
      </c>
      <c r="AB44" s="207">
        <f t="shared" si="62"/>
        <v>0</v>
      </c>
      <c r="AC44" s="50"/>
      <c r="AD44" s="50"/>
      <c r="AE44" s="57"/>
      <c r="AF44" s="212"/>
      <c r="AG44" s="213"/>
      <c r="AH44" s="214"/>
      <c r="AI44" s="214"/>
      <c r="AJ44" s="213"/>
      <c r="AK44" s="214"/>
      <c r="AL44" s="213"/>
      <c r="AM44" s="214"/>
      <c r="AN44" s="214"/>
      <c r="AO44" s="213"/>
      <c r="AP44" s="213"/>
      <c r="AQ44" s="214"/>
      <c r="AR44" s="214"/>
      <c r="AS44" s="213"/>
      <c r="AT44" s="215"/>
      <c r="AU44" s="175" t="str">
        <f t="shared" si="0"/>
        <v/>
      </c>
      <c r="AV44" s="59"/>
      <c r="AW44" s="306">
        <f t="shared" si="1"/>
        <v>0</v>
      </c>
      <c r="AX44" s="58">
        <f t="shared" si="2"/>
        <v>0</v>
      </c>
      <c r="AY44" s="58" t="str">
        <f t="shared" si="3"/>
        <v/>
      </c>
      <c r="AZ44" s="58" t="str">
        <f t="shared" si="4"/>
        <v/>
      </c>
      <c r="BA44" s="175" t="str">
        <f t="shared" si="5"/>
        <v/>
      </c>
      <c r="BB44" s="59"/>
      <c r="BC44" s="306">
        <f t="shared" si="63"/>
        <v>0</v>
      </c>
      <c r="BD44" s="58">
        <f t="shared" si="50"/>
        <v>0</v>
      </c>
      <c r="BE44" s="58" t="str">
        <f t="shared" si="8"/>
        <v/>
      </c>
      <c r="BF44" s="58" t="str">
        <f t="shared" si="9"/>
        <v/>
      </c>
      <c r="BG44" s="175" t="str">
        <f t="shared" si="10"/>
        <v/>
      </c>
      <c r="BH44" s="59"/>
      <c r="BI44" s="306">
        <f t="shared" si="64"/>
        <v>0</v>
      </c>
      <c r="BJ44" s="58">
        <f t="shared" si="51"/>
        <v>0</v>
      </c>
      <c r="BK44" s="58" t="str">
        <f t="shared" si="12"/>
        <v/>
      </c>
      <c r="BL44" s="58" t="str">
        <f t="shared" si="13"/>
        <v/>
      </c>
      <c r="BM44" s="175" t="str">
        <f t="shared" si="14"/>
        <v/>
      </c>
      <c r="BN44" s="59"/>
      <c r="BO44" s="306">
        <f t="shared" si="65"/>
        <v>0</v>
      </c>
      <c r="BP44" s="58">
        <f t="shared" si="52"/>
        <v>0</v>
      </c>
      <c r="BQ44" s="58" t="str">
        <f t="shared" si="16"/>
        <v/>
      </c>
      <c r="BR44" s="58" t="str">
        <f t="shared" si="17"/>
        <v/>
      </c>
      <c r="BS44" s="175" t="str">
        <f t="shared" si="18"/>
        <v/>
      </c>
      <c r="BT44" s="59"/>
      <c r="BU44" s="306">
        <f t="shared" si="66"/>
        <v>0</v>
      </c>
      <c r="BV44" s="58">
        <f t="shared" si="53"/>
        <v>0</v>
      </c>
      <c r="BW44" s="58" t="str">
        <f t="shared" si="21"/>
        <v/>
      </c>
      <c r="BX44" s="58" t="str">
        <f t="shared" si="22"/>
        <v/>
      </c>
      <c r="BY44" s="175" t="str">
        <f t="shared" si="23"/>
        <v/>
      </c>
      <c r="BZ44" s="59"/>
      <c r="CA44" s="306">
        <f t="shared" si="67"/>
        <v>0</v>
      </c>
      <c r="CB44" s="58">
        <f t="shared" si="54"/>
        <v>0</v>
      </c>
      <c r="CC44" s="58" t="str">
        <f t="shared" si="25"/>
        <v/>
      </c>
      <c r="CD44" s="58" t="str">
        <f t="shared" si="26"/>
        <v/>
      </c>
      <c r="CE44" s="175" t="str">
        <f t="shared" si="27"/>
        <v/>
      </c>
      <c r="CF44" s="59"/>
      <c r="CG44" s="306">
        <f t="shared" si="68"/>
        <v>0</v>
      </c>
      <c r="CH44" s="58">
        <f t="shared" si="55"/>
        <v>0</v>
      </c>
      <c r="CI44" s="58" t="str">
        <f t="shared" si="29"/>
        <v/>
      </c>
      <c r="CJ44" s="58" t="str">
        <f t="shared" si="30"/>
        <v/>
      </c>
      <c r="CK44" s="175" t="str">
        <f t="shared" si="31"/>
        <v/>
      </c>
      <c r="CL44" s="59"/>
      <c r="CM44" s="306">
        <f t="shared" si="69"/>
        <v>0</v>
      </c>
      <c r="CN44" s="58">
        <f t="shared" si="56"/>
        <v>0</v>
      </c>
      <c r="CO44" s="58" t="str">
        <f t="shared" si="34"/>
        <v/>
      </c>
      <c r="CP44" s="58" t="str">
        <f t="shared" si="35"/>
        <v/>
      </c>
      <c r="CQ44" s="175" t="str">
        <f t="shared" si="36"/>
        <v/>
      </c>
      <c r="CR44" s="59"/>
      <c r="CS44" s="306">
        <f t="shared" si="70"/>
        <v>0</v>
      </c>
      <c r="CT44" s="58">
        <f t="shared" si="57"/>
        <v>0</v>
      </c>
      <c r="CU44" s="58" t="str">
        <f t="shared" si="38"/>
        <v/>
      </c>
      <c r="CV44" s="58" t="str">
        <f t="shared" si="39"/>
        <v/>
      </c>
      <c r="CW44" s="58">
        <f t="shared" si="71"/>
        <v>0</v>
      </c>
      <c r="CX44" s="58" t="str">
        <f t="shared" si="58"/>
        <v/>
      </c>
      <c r="CY44" s="58" t="str">
        <f t="shared" si="58"/>
        <v/>
      </c>
      <c r="CZ44" s="60" t="str">
        <f t="shared" si="59"/>
        <v/>
      </c>
    </row>
    <row r="45" spans="1:104" ht="26.25" customHeight="1" outlineLevel="1">
      <c r="A45" s="71"/>
      <c r="B45" s="47"/>
      <c r="C45" s="47"/>
      <c r="D45" s="43"/>
      <c r="E45" s="48"/>
      <c r="F45" s="49"/>
      <c r="G45" s="49"/>
      <c r="H45" s="50"/>
      <c r="I45" s="51">
        <f t="shared" si="60"/>
        <v>0</v>
      </c>
      <c r="J45" s="52"/>
      <c r="K45" s="51"/>
      <c r="L45" s="169">
        <f t="shared" si="42"/>
        <v>0</v>
      </c>
      <c r="M45" s="169">
        <f t="shared" si="43"/>
        <v>0</v>
      </c>
      <c r="N45" s="183"/>
      <c r="O45" s="53">
        <f t="shared" si="44"/>
        <v>0</v>
      </c>
      <c r="P45" s="181"/>
      <c r="Q45" s="54">
        <f t="shared" si="45"/>
        <v>0</v>
      </c>
      <c r="R45" s="55">
        <f t="shared" si="46"/>
        <v>0</v>
      </c>
      <c r="S45" s="56"/>
      <c r="T45" s="56"/>
      <c r="U45" s="368"/>
      <c r="V45" s="368"/>
      <c r="W45" s="368"/>
      <c r="X45" s="368"/>
      <c r="Y45" s="200"/>
      <c r="Z45" s="197">
        <f t="shared" si="61"/>
        <v>0</v>
      </c>
      <c r="AA45" s="209">
        <f t="shared" si="47"/>
        <v>0</v>
      </c>
      <c r="AB45" s="207">
        <f t="shared" si="62"/>
        <v>0</v>
      </c>
      <c r="AC45" s="50"/>
      <c r="AD45" s="50"/>
      <c r="AE45" s="57"/>
      <c r="AF45" s="212"/>
      <c r="AG45" s="213"/>
      <c r="AH45" s="214"/>
      <c r="AI45" s="214"/>
      <c r="AJ45" s="213"/>
      <c r="AK45" s="214"/>
      <c r="AL45" s="213"/>
      <c r="AM45" s="214"/>
      <c r="AN45" s="214"/>
      <c r="AO45" s="213"/>
      <c r="AP45" s="213"/>
      <c r="AQ45" s="214"/>
      <c r="AR45" s="214"/>
      <c r="AS45" s="213"/>
      <c r="AT45" s="215"/>
      <c r="AU45" s="175" t="str">
        <f t="shared" si="0"/>
        <v/>
      </c>
      <c r="AV45" s="59"/>
      <c r="AW45" s="306">
        <f t="shared" si="1"/>
        <v>0</v>
      </c>
      <c r="AX45" s="58">
        <f t="shared" si="2"/>
        <v>0</v>
      </c>
      <c r="AY45" s="58" t="str">
        <f t="shared" si="3"/>
        <v/>
      </c>
      <c r="AZ45" s="58" t="str">
        <f t="shared" si="4"/>
        <v/>
      </c>
      <c r="BA45" s="175" t="str">
        <f t="shared" si="5"/>
        <v/>
      </c>
      <c r="BB45" s="59"/>
      <c r="BC45" s="306">
        <f t="shared" si="63"/>
        <v>0</v>
      </c>
      <c r="BD45" s="58">
        <f t="shared" si="50"/>
        <v>0</v>
      </c>
      <c r="BE45" s="58" t="str">
        <f t="shared" si="8"/>
        <v/>
      </c>
      <c r="BF45" s="58" t="str">
        <f t="shared" si="9"/>
        <v/>
      </c>
      <c r="BG45" s="175" t="str">
        <f t="shared" si="10"/>
        <v/>
      </c>
      <c r="BH45" s="59"/>
      <c r="BI45" s="306">
        <f t="shared" si="64"/>
        <v>0</v>
      </c>
      <c r="BJ45" s="58">
        <f t="shared" si="51"/>
        <v>0</v>
      </c>
      <c r="BK45" s="58" t="str">
        <f t="shared" si="12"/>
        <v/>
      </c>
      <c r="BL45" s="58" t="str">
        <f t="shared" si="13"/>
        <v/>
      </c>
      <c r="BM45" s="175" t="str">
        <f t="shared" si="14"/>
        <v/>
      </c>
      <c r="BN45" s="59"/>
      <c r="BO45" s="306">
        <f t="shared" si="65"/>
        <v>0</v>
      </c>
      <c r="BP45" s="58">
        <f t="shared" si="52"/>
        <v>0</v>
      </c>
      <c r="BQ45" s="58" t="str">
        <f t="shared" si="16"/>
        <v/>
      </c>
      <c r="BR45" s="58" t="str">
        <f t="shared" si="17"/>
        <v/>
      </c>
      <c r="BS45" s="175" t="str">
        <f t="shared" si="18"/>
        <v/>
      </c>
      <c r="BT45" s="59"/>
      <c r="BU45" s="306">
        <f t="shared" si="66"/>
        <v>0</v>
      </c>
      <c r="BV45" s="58">
        <f t="shared" si="53"/>
        <v>0</v>
      </c>
      <c r="BW45" s="58" t="str">
        <f t="shared" si="21"/>
        <v/>
      </c>
      <c r="BX45" s="58" t="str">
        <f t="shared" si="22"/>
        <v/>
      </c>
      <c r="BY45" s="175" t="str">
        <f t="shared" si="23"/>
        <v/>
      </c>
      <c r="BZ45" s="59"/>
      <c r="CA45" s="306">
        <f t="shared" si="67"/>
        <v>0</v>
      </c>
      <c r="CB45" s="58">
        <f t="shared" si="54"/>
        <v>0</v>
      </c>
      <c r="CC45" s="58" t="str">
        <f t="shared" si="25"/>
        <v/>
      </c>
      <c r="CD45" s="58" t="str">
        <f t="shared" si="26"/>
        <v/>
      </c>
      <c r="CE45" s="175" t="str">
        <f t="shared" si="27"/>
        <v/>
      </c>
      <c r="CF45" s="59"/>
      <c r="CG45" s="306">
        <f t="shared" si="68"/>
        <v>0</v>
      </c>
      <c r="CH45" s="58">
        <f t="shared" si="55"/>
        <v>0</v>
      </c>
      <c r="CI45" s="58" t="str">
        <f t="shared" si="29"/>
        <v/>
      </c>
      <c r="CJ45" s="58" t="str">
        <f t="shared" si="30"/>
        <v/>
      </c>
      <c r="CK45" s="175" t="str">
        <f t="shared" si="31"/>
        <v/>
      </c>
      <c r="CL45" s="59"/>
      <c r="CM45" s="306">
        <f t="shared" si="69"/>
        <v>0</v>
      </c>
      <c r="CN45" s="58">
        <f t="shared" si="56"/>
        <v>0</v>
      </c>
      <c r="CO45" s="58" t="str">
        <f t="shared" si="34"/>
        <v/>
      </c>
      <c r="CP45" s="58" t="str">
        <f t="shared" si="35"/>
        <v/>
      </c>
      <c r="CQ45" s="175" t="str">
        <f t="shared" si="36"/>
        <v/>
      </c>
      <c r="CR45" s="59"/>
      <c r="CS45" s="306">
        <f t="shared" si="70"/>
        <v>0</v>
      </c>
      <c r="CT45" s="58">
        <f t="shared" si="57"/>
        <v>0</v>
      </c>
      <c r="CU45" s="58" t="str">
        <f t="shared" si="38"/>
        <v/>
      </c>
      <c r="CV45" s="58" t="str">
        <f t="shared" si="39"/>
        <v/>
      </c>
      <c r="CW45" s="58">
        <f t="shared" si="71"/>
        <v>0</v>
      </c>
      <c r="CX45" s="58" t="str">
        <f t="shared" si="58"/>
        <v/>
      </c>
      <c r="CY45" s="58" t="str">
        <f t="shared" si="58"/>
        <v/>
      </c>
      <c r="CZ45" s="60" t="str">
        <f t="shared" si="59"/>
        <v/>
      </c>
    </row>
    <row r="46" spans="1:104" ht="26.25" customHeight="1" outlineLevel="1">
      <c r="A46" s="71"/>
      <c r="B46" s="47"/>
      <c r="C46" s="47"/>
      <c r="D46" s="43"/>
      <c r="E46" s="48"/>
      <c r="F46" s="49"/>
      <c r="G46" s="49"/>
      <c r="H46" s="50"/>
      <c r="I46" s="51">
        <f t="shared" si="60"/>
        <v>0</v>
      </c>
      <c r="J46" s="52"/>
      <c r="K46" s="51"/>
      <c r="L46" s="169">
        <f t="shared" si="42"/>
        <v>0</v>
      </c>
      <c r="M46" s="169">
        <f t="shared" si="43"/>
        <v>0</v>
      </c>
      <c r="N46" s="183"/>
      <c r="O46" s="53">
        <f t="shared" si="44"/>
        <v>0</v>
      </c>
      <c r="P46" s="181"/>
      <c r="Q46" s="54">
        <f t="shared" si="45"/>
        <v>0</v>
      </c>
      <c r="R46" s="55">
        <f t="shared" si="46"/>
        <v>0</v>
      </c>
      <c r="S46" s="56"/>
      <c r="T46" s="56"/>
      <c r="U46" s="368"/>
      <c r="V46" s="368"/>
      <c r="W46" s="368"/>
      <c r="X46" s="368"/>
      <c r="Y46" s="200"/>
      <c r="Z46" s="197">
        <f t="shared" si="61"/>
        <v>0</v>
      </c>
      <c r="AA46" s="209">
        <f t="shared" si="47"/>
        <v>0</v>
      </c>
      <c r="AB46" s="207">
        <f t="shared" si="62"/>
        <v>0</v>
      </c>
      <c r="AC46" s="50"/>
      <c r="AD46" s="50"/>
      <c r="AE46" s="57"/>
      <c r="AF46" s="212"/>
      <c r="AG46" s="213"/>
      <c r="AH46" s="214"/>
      <c r="AI46" s="214"/>
      <c r="AJ46" s="213"/>
      <c r="AK46" s="214">
        <v>1</v>
      </c>
      <c r="AL46" s="213">
        <v>27</v>
      </c>
      <c r="AM46" s="214"/>
      <c r="AN46" s="214"/>
      <c r="AO46" s="213"/>
      <c r="AP46" s="213"/>
      <c r="AQ46" s="214"/>
      <c r="AR46" s="214"/>
      <c r="AS46" s="213"/>
      <c r="AT46" s="215"/>
      <c r="AU46" s="175" t="str">
        <f t="shared" si="0"/>
        <v/>
      </c>
      <c r="AV46" s="59"/>
      <c r="AW46" s="306">
        <f t="shared" si="1"/>
        <v>0</v>
      </c>
      <c r="AX46" s="58">
        <f t="shared" si="2"/>
        <v>0</v>
      </c>
      <c r="AY46" s="58" t="str">
        <f t="shared" si="3"/>
        <v/>
      </c>
      <c r="AZ46" s="58" t="str">
        <f t="shared" si="4"/>
        <v/>
      </c>
      <c r="BA46" s="175" t="str">
        <f t="shared" si="5"/>
        <v/>
      </c>
      <c r="BB46" s="59"/>
      <c r="BC46" s="306">
        <f t="shared" si="63"/>
        <v>0</v>
      </c>
      <c r="BD46" s="58">
        <f t="shared" si="50"/>
        <v>0</v>
      </c>
      <c r="BE46" s="58" t="str">
        <f t="shared" si="8"/>
        <v/>
      </c>
      <c r="BF46" s="58" t="str">
        <f t="shared" si="9"/>
        <v/>
      </c>
      <c r="BG46" s="175" t="str">
        <f t="shared" si="10"/>
        <v/>
      </c>
      <c r="BH46" s="59"/>
      <c r="BI46" s="306">
        <f t="shared" si="64"/>
        <v>0</v>
      </c>
      <c r="BJ46" s="58">
        <f t="shared" si="51"/>
        <v>0</v>
      </c>
      <c r="BK46" s="58" t="str">
        <f t="shared" si="12"/>
        <v/>
      </c>
      <c r="BL46" s="58" t="str">
        <f t="shared" si="13"/>
        <v/>
      </c>
      <c r="BM46" s="175" t="str">
        <f t="shared" si="14"/>
        <v/>
      </c>
      <c r="BN46" s="59"/>
      <c r="BO46" s="306">
        <f t="shared" si="65"/>
        <v>0</v>
      </c>
      <c r="BP46" s="58">
        <f t="shared" si="52"/>
        <v>0</v>
      </c>
      <c r="BQ46" s="58" t="str">
        <f t="shared" si="16"/>
        <v/>
      </c>
      <c r="BR46" s="58" t="str">
        <f t="shared" si="17"/>
        <v/>
      </c>
      <c r="BS46" s="175" t="str">
        <f t="shared" si="18"/>
        <v/>
      </c>
      <c r="BT46" s="59"/>
      <c r="BU46" s="306">
        <f t="shared" si="66"/>
        <v>0</v>
      </c>
      <c r="BV46" s="58">
        <f t="shared" si="53"/>
        <v>0</v>
      </c>
      <c r="BW46" s="58" t="str">
        <f t="shared" si="21"/>
        <v/>
      </c>
      <c r="BX46" s="58" t="str">
        <f t="shared" si="22"/>
        <v/>
      </c>
      <c r="BY46" s="175" t="str">
        <f t="shared" si="23"/>
        <v/>
      </c>
      <c r="BZ46" s="59"/>
      <c r="CA46" s="306">
        <f t="shared" si="67"/>
        <v>0</v>
      </c>
      <c r="CB46" s="58">
        <f t="shared" si="54"/>
        <v>0</v>
      </c>
      <c r="CC46" s="58" t="str">
        <f t="shared" si="25"/>
        <v/>
      </c>
      <c r="CD46" s="58" t="str">
        <f t="shared" si="26"/>
        <v/>
      </c>
      <c r="CE46" s="175" t="str">
        <f t="shared" si="27"/>
        <v/>
      </c>
      <c r="CF46" s="59"/>
      <c r="CG46" s="306">
        <f t="shared" si="68"/>
        <v>0</v>
      </c>
      <c r="CH46" s="58">
        <f t="shared" si="55"/>
        <v>0</v>
      </c>
      <c r="CI46" s="58" t="str">
        <f t="shared" si="29"/>
        <v/>
      </c>
      <c r="CJ46" s="58" t="str">
        <f t="shared" si="30"/>
        <v/>
      </c>
      <c r="CK46" s="175" t="str">
        <f t="shared" si="31"/>
        <v/>
      </c>
      <c r="CL46" s="59"/>
      <c r="CM46" s="306">
        <f t="shared" si="69"/>
        <v>0</v>
      </c>
      <c r="CN46" s="58">
        <f t="shared" si="56"/>
        <v>0</v>
      </c>
      <c r="CO46" s="58" t="str">
        <f t="shared" si="34"/>
        <v/>
      </c>
      <c r="CP46" s="58" t="str">
        <f t="shared" si="35"/>
        <v/>
      </c>
      <c r="CQ46" s="175" t="str">
        <f t="shared" si="36"/>
        <v/>
      </c>
      <c r="CR46" s="59"/>
      <c r="CS46" s="306">
        <f t="shared" si="70"/>
        <v>0</v>
      </c>
      <c r="CT46" s="58">
        <f t="shared" si="57"/>
        <v>0</v>
      </c>
      <c r="CU46" s="58" t="str">
        <f t="shared" si="38"/>
        <v/>
      </c>
      <c r="CV46" s="58" t="str">
        <f t="shared" si="39"/>
        <v/>
      </c>
      <c r="CW46" s="58">
        <f t="shared" si="71"/>
        <v>0</v>
      </c>
      <c r="CX46" s="58" t="str">
        <f t="shared" si="58"/>
        <v/>
      </c>
      <c r="CY46" s="58" t="str">
        <f t="shared" si="58"/>
        <v/>
      </c>
      <c r="CZ46" s="60" t="str">
        <f t="shared" si="59"/>
        <v/>
      </c>
    </row>
    <row r="47" spans="1:104" ht="26.25" customHeight="1" thickBot="1">
      <c r="A47" s="74"/>
      <c r="B47" s="75"/>
      <c r="C47" s="75"/>
      <c r="D47" s="76"/>
      <c r="E47" s="48"/>
      <c r="F47" s="49"/>
      <c r="G47" s="49"/>
      <c r="H47" s="77"/>
      <c r="I47" s="51">
        <f t="shared" si="60"/>
        <v>0</v>
      </c>
      <c r="J47" s="52"/>
      <c r="K47" s="154"/>
      <c r="L47" s="169">
        <f t="shared" si="42"/>
        <v>0</v>
      </c>
      <c r="M47" s="169">
        <f t="shared" si="43"/>
        <v>0</v>
      </c>
      <c r="N47" s="187"/>
      <c r="O47" s="53">
        <f t="shared" si="44"/>
        <v>0</v>
      </c>
      <c r="P47" s="181"/>
      <c r="Q47" s="54">
        <f t="shared" si="45"/>
        <v>0</v>
      </c>
      <c r="R47" s="55">
        <f t="shared" si="46"/>
        <v>0</v>
      </c>
      <c r="S47" s="78"/>
      <c r="T47" s="78"/>
      <c r="U47" s="371"/>
      <c r="V47" s="371"/>
      <c r="W47" s="371"/>
      <c r="X47" s="371"/>
      <c r="Y47" s="204"/>
      <c r="Z47" s="197">
        <f t="shared" si="61"/>
        <v>0</v>
      </c>
      <c r="AA47" s="209">
        <f t="shared" si="47"/>
        <v>0</v>
      </c>
      <c r="AB47" s="207">
        <f t="shared" si="62"/>
        <v>0</v>
      </c>
      <c r="AC47" s="77"/>
      <c r="AD47" s="77"/>
      <c r="AE47" s="173"/>
      <c r="AF47" s="217">
        <v>1</v>
      </c>
      <c r="AG47" s="218">
        <v>23</v>
      </c>
      <c r="AH47" s="219"/>
      <c r="AI47" s="219"/>
      <c r="AJ47" s="218"/>
      <c r="AK47" s="219"/>
      <c r="AL47" s="218"/>
      <c r="AM47" s="219"/>
      <c r="AN47" s="219"/>
      <c r="AO47" s="218"/>
      <c r="AP47" s="218"/>
      <c r="AQ47" s="219"/>
      <c r="AR47" s="219"/>
      <c r="AS47" s="218"/>
      <c r="AT47" s="220"/>
      <c r="AU47" s="175" t="str">
        <f t="shared" si="0"/>
        <v/>
      </c>
      <c r="AV47" s="59"/>
      <c r="AW47" s="306">
        <f t="shared" si="1"/>
        <v>0</v>
      </c>
      <c r="AX47" s="58">
        <f t="shared" si="2"/>
        <v>0</v>
      </c>
      <c r="AY47" s="58" t="str">
        <f t="shared" si="3"/>
        <v/>
      </c>
      <c r="AZ47" s="58" t="str">
        <f t="shared" si="4"/>
        <v/>
      </c>
      <c r="BA47" s="175" t="str">
        <f t="shared" si="5"/>
        <v/>
      </c>
      <c r="BB47" s="59"/>
      <c r="BC47" s="306">
        <f t="shared" si="63"/>
        <v>0</v>
      </c>
      <c r="BD47" s="58">
        <f t="shared" si="50"/>
        <v>0</v>
      </c>
      <c r="BE47" s="58" t="str">
        <f t="shared" si="8"/>
        <v/>
      </c>
      <c r="BF47" s="58" t="str">
        <f t="shared" si="9"/>
        <v/>
      </c>
      <c r="BG47" s="175" t="str">
        <f t="shared" si="10"/>
        <v/>
      </c>
      <c r="BH47" s="59"/>
      <c r="BI47" s="306">
        <f t="shared" si="64"/>
        <v>0</v>
      </c>
      <c r="BJ47" s="58">
        <f t="shared" si="51"/>
        <v>0</v>
      </c>
      <c r="BK47" s="58" t="str">
        <f t="shared" si="12"/>
        <v/>
      </c>
      <c r="BL47" s="58" t="str">
        <f t="shared" si="13"/>
        <v/>
      </c>
      <c r="BM47" s="175" t="str">
        <f t="shared" si="14"/>
        <v/>
      </c>
      <c r="BN47" s="59"/>
      <c r="BO47" s="306">
        <f t="shared" si="65"/>
        <v>0</v>
      </c>
      <c r="BP47" s="58">
        <f t="shared" si="52"/>
        <v>0</v>
      </c>
      <c r="BQ47" s="58" t="str">
        <f t="shared" si="16"/>
        <v/>
      </c>
      <c r="BR47" s="58" t="str">
        <f t="shared" si="17"/>
        <v/>
      </c>
      <c r="BS47" s="175" t="str">
        <f t="shared" si="18"/>
        <v/>
      </c>
      <c r="BT47" s="59"/>
      <c r="BU47" s="306">
        <f t="shared" si="66"/>
        <v>0</v>
      </c>
      <c r="BV47" s="58">
        <f t="shared" si="53"/>
        <v>0</v>
      </c>
      <c r="BW47" s="58" t="str">
        <f t="shared" si="21"/>
        <v/>
      </c>
      <c r="BX47" s="58" t="str">
        <f t="shared" si="22"/>
        <v/>
      </c>
      <c r="BY47" s="175" t="str">
        <f t="shared" si="23"/>
        <v/>
      </c>
      <c r="BZ47" s="59"/>
      <c r="CA47" s="306">
        <f t="shared" si="67"/>
        <v>0</v>
      </c>
      <c r="CB47" s="58">
        <f t="shared" si="54"/>
        <v>0</v>
      </c>
      <c r="CC47" s="58" t="str">
        <f t="shared" si="25"/>
        <v/>
      </c>
      <c r="CD47" s="58" t="str">
        <f t="shared" si="26"/>
        <v/>
      </c>
      <c r="CE47" s="175" t="str">
        <f t="shared" si="27"/>
        <v/>
      </c>
      <c r="CF47" s="59"/>
      <c r="CG47" s="306">
        <f t="shared" si="68"/>
        <v>0</v>
      </c>
      <c r="CH47" s="58">
        <f t="shared" si="55"/>
        <v>0</v>
      </c>
      <c r="CI47" s="58" t="str">
        <f t="shared" si="29"/>
        <v/>
      </c>
      <c r="CJ47" s="58" t="str">
        <f t="shared" si="30"/>
        <v/>
      </c>
      <c r="CK47" s="175" t="str">
        <f t="shared" si="31"/>
        <v/>
      </c>
      <c r="CL47" s="59"/>
      <c r="CM47" s="306">
        <f t="shared" si="69"/>
        <v>0</v>
      </c>
      <c r="CN47" s="58">
        <f t="shared" si="56"/>
        <v>0</v>
      </c>
      <c r="CO47" s="58" t="str">
        <f t="shared" si="34"/>
        <v/>
      </c>
      <c r="CP47" s="58" t="str">
        <f t="shared" si="35"/>
        <v/>
      </c>
      <c r="CQ47" s="175" t="str">
        <f t="shared" si="36"/>
        <v/>
      </c>
      <c r="CR47" s="59"/>
      <c r="CS47" s="306">
        <f t="shared" si="70"/>
        <v>0</v>
      </c>
      <c r="CT47" s="58">
        <f t="shared" si="57"/>
        <v>0</v>
      </c>
      <c r="CU47" s="58" t="str">
        <f t="shared" si="38"/>
        <v/>
      </c>
      <c r="CV47" s="58" t="str">
        <f t="shared" si="39"/>
        <v/>
      </c>
      <c r="CW47" s="58">
        <f t="shared" si="71"/>
        <v>0</v>
      </c>
      <c r="CX47" s="58" t="str">
        <f t="shared" si="58"/>
        <v/>
      </c>
      <c r="CY47" s="58" t="str">
        <f t="shared" si="58"/>
        <v/>
      </c>
      <c r="CZ47" s="60" t="str">
        <f t="shared" si="59"/>
        <v/>
      </c>
    </row>
    <row r="48" spans="1:104" s="85" customFormat="1" ht="36.75" customHeight="1" thickTop="1" thickBot="1">
      <c r="A48" s="79"/>
      <c r="B48" s="79">
        <f>COUNTA(B10:B47)</f>
        <v>2</v>
      </c>
      <c r="C48" s="79"/>
      <c r="D48" s="79"/>
      <c r="E48" s="79"/>
      <c r="F48" s="79"/>
      <c r="G48" s="79"/>
      <c r="H48" s="80">
        <f>SUM(H10:H47)</f>
        <v>217589</v>
      </c>
      <c r="I48" s="81">
        <f t="shared" ref="I48:AE48" si="72">SUM(I10:I47)</f>
        <v>5123200</v>
      </c>
      <c r="J48" s="82"/>
      <c r="K48" s="155">
        <f t="shared" si="72"/>
        <v>810000</v>
      </c>
      <c r="L48" s="81">
        <f t="shared" si="72"/>
        <v>4313200</v>
      </c>
      <c r="M48" s="81">
        <f t="shared" si="72"/>
        <v>4313200</v>
      </c>
      <c r="N48" s="82"/>
      <c r="O48" s="80">
        <f t="shared" si="72"/>
        <v>0</v>
      </c>
      <c r="P48" s="82"/>
      <c r="Q48" s="80">
        <f t="shared" si="72"/>
        <v>5123200</v>
      </c>
      <c r="R48" s="80">
        <f t="shared" si="72"/>
        <v>5123200</v>
      </c>
      <c r="S48" s="80">
        <f t="shared" si="72"/>
        <v>434</v>
      </c>
      <c r="T48" s="80">
        <f t="shared" si="72"/>
        <v>434</v>
      </c>
      <c r="U48" s="80">
        <f>SUM(U10:U47)</f>
        <v>211</v>
      </c>
      <c r="V48" s="80">
        <f t="shared" si="72"/>
        <v>97</v>
      </c>
      <c r="W48" s="80">
        <f t="shared" si="72"/>
        <v>108</v>
      </c>
      <c r="X48" s="80">
        <f t="shared" si="72"/>
        <v>18</v>
      </c>
      <c r="Y48" s="205">
        <f>SUM(Y10:Y47)</f>
        <v>333718</v>
      </c>
      <c r="Z48" s="198">
        <f t="shared" si="72"/>
        <v>351414.08299999998</v>
      </c>
      <c r="AA48" s="205">
        <f t="shared" si="72"/>
        <v>283660.5</v>
      </c>
      <c r="AB48" s="198">
        <f t="shared" si="72"/>
        <v>298702.20740000001</v>
      </c>
      <c r="AC48" s="80">
        <f t="shared" si="72"/>
        <v>0</v>
      </c>
      <c r="AD48" s="80">
        <f t="shared" si="72"/>
        <v>0</v>
      </c>
      <c r="AE48" s="174">
        <f t="shared" si="72"/>
        <v>0</v>
      </c>
      <c r="AF48" s="221">
        <f>SUM(AF10:AF47)</f>
        <v>10</v>
      </c>
      <c r="AG48" s="222">
        <f>SUM(AG10:AG47)</f>
        <v>229</v>
      </c>
      <c r="AH48" s="223">
        <f>SUM(AH10:AH47)</f>
        <v>4</v>
      </c>
      <c r="AI48" s="223"/>
      <c r="AJ48" s="222">
        <f>SUM(AJ10:AJ47)</f>
        <v>96</v>
      </c>
      <c r="AK48" s="223">
        <f>SUM(AK10:AK47)</f>
        <v>3</v>
      </c>
      <c r="AL48" s="222">
        <f>SUM(AL10:AL47)</f>
        <v>63</v>
      </c>
      <c r="AM48" s="223">
        <f>SUM(AM10:AM47)</f>
        <v>5</v>
      </c>
      <c r="AN48" s="223"/>
      <c r="AO48" s="222">
        <f>SUM(AO10:AO47)</f>
        <v>108</v>
      </c>
      <c r="AP48" s="222"/>
      <c r="AQ48" s="223">
        <f>SUM(AQ10:AQ47)</f>
        <v>9</v>
      </c>
      <c r="AR48" s="223"/>
      <c r="AS48" s="222">
        <f>SUM(AS10:AS47)</f>
        <v>204</v>
      </c>
      <c r="AT48" s="224">
        <f>SUM(AT10:AT47)</f>
        <v>0</v>
      </c>
      <c r="AU48" s="176">
        <f>COUNTA(AV10:AV47)</f>
        <v>0</v>
      </c>
      <c r="AV48" s="83"/>
      <c r="AW48" s="83"/>
      <c r="AX48" s="84">
        <f>SUM(AX10:AX47)</f>
        <v>0</v>
      </c>
      <c r="AY48" s="84">
        <f>SUM(AY10:AY47)</f>
        <v>0</v>
      </c>
      <c r="AZ48" s="84">
        <f>SUM(AZ10:AZ47)</f>
        <v>0</v>
      </c>
      <c r="BA48" s="176">
        <f t="shared" ref="BA48" si="73">COUNTA(BB10:BB47)</f>
        <v>0</v>
      </c>
      <c r="BB48" s="83"/>
      <c r="BC48" s="83"/>
      <c r="BD48" s="84">
        <f t="shared" ref="BD48:BF48" si="74">SUM(BD10:BD47)</f>
        <v>0</v>
      </c>
      <c r="BE48" s="84">
        <f t="shared" si="74"/>
        <v>0</v>
      </c>
      <c r="BF48" s="84">
        <f t="shared" si="74"/>
        <v>0</v>
      </c>
      <c r="BG48" s="176">
        <f t="shared" ref="BG48" si="75">COUNTA(BH10:BH47)</f>
        <v>0</v>
      </c>
      <c r="BH48" s="83"/>
      <c r="BI48" s="83"/>
      <c r="BJ48" s="84">
        <f t="shared" ref="BJ48:BL48" si="76">SUM(BJ10:BJ47)</f>
        <v>0</v>
      </c>
      <c r="BK48" s="84">
        <f t="shared" si="76"/>
        <v>0</v>
      </c>
      <c r="BL48" s="84">
        <f t="shared" si="76"/>
        <v>0</v>
      </c>
      <c r="BM48" s="176">
        <f t="shared" ref="BM48" si="77">COUNTA(BN10:BN47)</f>
        <v>0</v>
      </c>
      <c r="BN48" s="83"/>
      <c r="BO48" s="83"/>
      <c r="BP48" s="84">
        <f t="shared" ref="BP48:BR48" si="78">SUM(BP10:BP47)</f>
        <v>0</v>
      </c>
      <c r="BQ48" s="84">
        <f t="shared" si="78"/>
        <v>0</v>
      </c>
      <c r="BR48" s="84">
        <f t="shared" si="78"/>
        <v>0</v>
      </c>
      <c r="BS48" s="176">
        <f t="shared" ref="BS48" si="79">COUNTA(BT10:BT47)</f>
        <v>0</v>
      </c>
      <c r="BT48" s="83"/>
      <c r="BU48" s="83"/>
      <c r="BV48" s="84">
        <f t="shared" ref="BV48:BX48" si="80">SUM(BV10:BV47)</f>
        <v>0</v>
      </c>
      <c r="BW48" s="84">
        <f t="shared" si="80"/>
        <v>0</v>
      </c>
      <c r="BX48" s="84">
        <f t="shared" si="80"/>
        <v>0</v>
      </c>
      <c r="BY48" s="176">
        <f t="shared" ref="BY48" si="81">COUNTA(BZ10:BZ47)</f>
        <v>0</v>
      </c>
      <c r="BZ48" s="83"/>
      <c r="CA48" s="83"/>
      <c r="CB48" s="84">
        <f t="shared" ref="CB48:CD48" si="82">SUM(CB10:CB47)</f>
        <v>0</v>
      </c>
      <c r="CC48" s="84">
        <f t="shared" si="82"/>
        <v>0</v>
      </c>
      <c r="CD48" s="84">
        <f t="shared" si="82"/>
        <v>0</v>
      </c>
      <c r="CE48" s="176">
        <f t="shared" ref="CE48" si="83">COUNTA(CF10:CF47)</f>
        <v>0</v>
      </c>
      <c r="CF48" s="83"/>
      <c r="CG48" s="83"/>
      <c r="CH48" s="84">
        <f t="shared" ref="CH48:CJ48" si="84">SUM(CH10:CH47)</f>
        <v>0</v>
      </c>
      <c r="CI48" s="84">
        <f t="shared" si="84"/>
        <v>0</v>
      </c>
      <c r="CJ48" s="84">
        <f t="shared" si="84"/>
        <v>0</v>
      </c>
      <c r="CK48" s="176">
        <f t="shared" ref="CK48" si="85">COUNTA(CL10:CL47)</f>
        <v>0</v>
      </c>
      <c r="CL48" s="83"/>
      <c r="CM48" s="83"/>
      <c r="CN48" s="84">
        <f t="shared" ref="CN48:CP48" si="86">SUM(CN10:CN47)</f>
        <v>0</v>
      </c>
      <c r="CO48" s="84">
        <f t="shared" si="86"/>
        <v>0</v>
      </c>
      <c r="CP48" s="84">
        <f t="shared" si="86"/>
        <v>0</v>
      </c>
      <c r="CQ48" s="176">
        <f t="shared" ref="CQ48" si="87">COUNTA(CR10:CR47)</f>
        <v>0</v>
      </c>
      <c r="CR48" s="83"/>
      <c r="CS48" s="83"/>
      <c r="CT48" s="84">
        <f t="shared" ref="CT48:CV48" si="88">SUM(CT10:CT47)</f>
        <v>0</v>
      </c>
      <c r="CU48" s="84">
        <f t="shared" si="88"/>
        <v>0</v>
      </c>
      <c r="CV48" s="84">
        <f t="shared" si="88"/>
        <v>0</v>
      </c>
      <c r="CW48" s="84">
        <f>SUM(CW10:CW28)</f>
        <v>0</v>
      </c>
      <c r="CX48" s="84">
        <f>SUM(CX10:CX28)</f>
        <v>0</v>
      </c>
      <c r="CY48" s="84">
        <f>SUM(CY10:CY28)</f>
        <v>0</v>
      </c>
      <c r="CZ48" s="84">
        <f>SUM(CZ10:CZ28)</f>
        <v>5123200</v>
      </c>
    </row>
    <row r="49" spans="1:104" ht="28.5" customHeight="1" thickBot="1">
      <c r="A49" s="5"/>
      <c r="B49" s="5"/>
      <c r="C49" s="5"/>
      <c r="D49" s="12"/>
      <c r="E49" s="86"/>
      <c r="F49" s="87"/>
      <c r="G49" s="87"/>
      <c r="H49" s="88" t="s">
        <v>53</v>
      </c>
      <c r="I49" s="89" t="s">
        <v>54</v>
      </c>
      <c r="J49" s="90"/>
      <c r="L49" s="91"/>
      <c r="M49" s="12"/>
      <c r="N49" s="5"/>
      <c r="O49" s="5"/>
      <c r="P49" s="5"/>
      <c r="Q49" s="5"/>
      <c r="R49" s="5"/>
      <c r="S49" s="92"/>
      <c r="T49" s="92" t="s">
        <v>55</v>
      </c>
      <c r="U49" s="193"/>
      <c r="V49" s="193"/>
      <c r="W49" s="193"/>
      <c r="X49" s="193"/>
      <c r="Y49" s="93" t="s">
        <v>56</v>
      </c>
      <c r="Z49" s="94">
        <f>IF(S48=0,0,Z48/$S48*0.1)*100</f>
        <v>8097.0986866359453</v>
      </c>
      <c r="AA49" s="95" t="s">
        <v>57</v>
      </c>
      <c r="AB49" s="96">
        <f>IF(T48=0,0,AB48/$T48*0.1)*100</f>
        <v>6882.5393410138249</v>
      </c>
      <c r="AC49" s="97" t="s">
        <v>58</v>
      </c>
      <c r="AD49" s="177">
        <f>AD48/Z48</f>
        <v>0</v>
      </c>
      <c r="AE49" s="98">
        <f>AE48/AB48</f>
        <v>0</v>
      </c>
      <c r="AF49" s="225" t="s">
        <v>107</v>
      </c>
      <c r="AG49" s="226">
        <f>AG48/S48</f>
        <v>0.52764976958525345</v>
      </c>
      <c r="AH49" s="225"/>
      <c r="AI49" s="225" t="s">
        <v>108</v>
      </c>
      <c r="AJ49" s="226">
        <f>(AG48+AJ48)/T48</f>
        <v>0.74884792626728114</v>
      </c>
      <c r="AK49" s="225" t="s">
        <v>107</v>
      </c>
      <c r="AL49" s="226">
        <f>AL48/S48</f>
        <v>0.14516129032258066</v>
      </c>
      <c r="AM49" s="225"/>
      <c r="AN49" s="225" t="s">
        <v>108</v>
      </c>
      <c r="AO49" s="226">
        <f>(AL48+AO48)/T48</f>
        <v>0.39400921658986177</v>
      </c>
      <c r="AP49" s="227"/>
      <c r="AQ49" s="228"/>
      <c r="AR49" s="228"/>
      <c r="AS49" s="227"/>
      <c r="AT49" s="229"/>
      <c r="AU49" s="99" t="s">
        <v>59</v>
      </c>
      <c r="BA49" s="99" t="s">
        <v>59</v>
      </c>
      <c r="BG49" s="99" t="s">
        <v>59</v>
      </c>
      <c r="BM49" s="99" t="s">
        <v>59</v>
      </c>
      <c r="BS49" s="99" t="s">
        <v>59</v>
      </c>
      <c r="BY49" s="99" t="s">
        <v>59</v>
      </c>
      <c r="CE49" s="99" t="s">
        <v>59</v>
      </c>
      <c r="CK49" s="99" t="s">
        <v>59</v>
      </c>
      <c r="CQ49" s="99" t="s">
        <v>59</v>
      </c>
      <c r="CW49" s="100"/>
      <c r="CX49" s="100"/>
      <c r="CY49" s="100"/>
      <c r="CZ49" s="101"/>
    </row>
    <row r="50" spans="1:104" ht="27" customHeight="1" thickBot="1">
      <c r="A50" s="5"/>
      <c r="B50" s="102"/>
      <c r="C50" s="103" t="s">
        <v>60</v>
      </c>
      <c r="D50" s="5"/>
      <c r="E50" s="406" t="s">
        <v>52</v>
      </c>
      <c r="F50" s="104">
        <v>1.1499999999999999</v>
      </c>
      <c r="G50" s="157">
        <f>N52</f>
        <v>13.3</v>
      </c>
      <c r="H50" s="105">
        <f>SUMIFS($H$10:$H$19,$F$10:$F$19,$E$50,$E$10:$E$19,$F$50)</f>
        <v>0</v>
      </c>
      <c r="I50" s="106">
        <f>SUMIFS($I$10:$I$19,$F$10:$F$19,$E$50,$E$10:$E$19,$F$50)</f>
        <v>0</v>
      </c>
      <c r="J50" s="107"/>
      <c r="K50" s="91"/>
      <c r="L50" s="5"/>
      <c r="M50" s="409" t="s">
        <v>61</v>
      </c>
      <c r="N50" s="108" t="s">
        <v>62</v>
      </c>
      <c r="O50" s="109"/>
      <c r="P50" s="109"/>
      <c r="Q50" s="109"/>
      <c r="R50" s="5"/>
      <c r="S50" s="5"/>
      <c r="T50" s="330"/>
      <c r="U50" s="330"/>
      <c r="V50" s="330"/>
      <c r="W50" s="331"/>
      <c r="X50" s="108"/>
      <c r="Y50" s="47"/>
      <c r="Z50" s="42" t="s">
        <v>63</v>
      </c>
      <c r="AA50" s="110"/>
      <c r="AB50" s="42" t="s">
        <v>63</v>
      </c>
      <c r="AD50" s="179" t="s">
        <v>75</v>
      </c>
      <c r="AE50" s="178">
        <f>(AB49/Z49)</f>
        <v>0.85000067399120138</v>
      </c>
      <c r="AS50" s="406" t="s">
        <v>52</v>
      </c>
      <c r="AT50" s="104">
        <v>1.1499999999999999</v>
      </c>
      <c r="AU50" s="111">
        <f>COUNTIFS(AV$10:AV$47,"&lt;&gt;",$F$10:$F$47,$E$50,$E$10:$E$47,$F50)</f>
        <v>0</v>
      </c>
      <c r="AV50" s="105">
        <f>SUMIFS(AV$10:AV$47,$F$10:$F$47,$E$50,$E$10:$E$47,$F50)</f>
        <v>0</v>
      </c>
      <c r="AW50" s="302"/>
      <c r="AX50" s="105">
        <f t="shared" ref="AX50:AZ51" si="89">SUMIFS(AX$10:AX$47,$F$10:$F$47,$E$50,$E$10:$E$47,$F50)</f>
        <v>0</v>
      </c>
      <c r="AY50" s="105">
        <f t="shared" si="89"/>
        <v>0</v>
      </c>
      <c r="AZ50" s="105">
        <f t="shared" si="89"/>
        <v>0</v>
      </c>
      <c r="BA50" s="111">
        <f t="shared" ref="BA50:BA53" si="90">COUNTIFS(BB$10:BB$47,"&lt;&gt;",$F$10:$F$47,$E$50,$E$10:$E$47,$F50)</f>
        <v>0</v>
      </c>
      <c r="BB50" s="105">
        <f t="shared" ref="BB50:BB51" si="91">SUMIFS(BB$10:BB$47,$F$10:$F$47,$E$50,$E$10:$E$47,$F50)</f>
        <v>0</v>
      </c>
      <c r="BC50" s="302"/>
      <c r="BD50" s="105">
        <f t="shared" ref="BD50:CV53" si="92">SUMIFS(BD$10:BD$47,$F$10:$F$47,$E$50,$E$10:$E$47,$F50)</f>
        <v>0</v>
      </c>
      <c r="BE50" s="105">
        <f t="shared" si="92"/>
        <v>0</v>
      </c>
      <c r="BF50" s="105">
        <f t="shared" si="92"/>
        <v>0</v>
      </c>
      <c r="BG50" s="111">
        <f t="shared" ref="BG50:BG53" si="93">COUNTIFS(BH$10:BH$47,"&lt;&gt;",$F$10:$F$47,$E$50,$E$10:$E$47,$F50)</f>
        <v>0</v>
      </c>
      <c r="BH50" s="105">
        <f t="shared" ref="BH50:BH51" si="94">SUMIFS(BH$10:BH$47,$F$10:$F$47,$E$50,$E$10:$E$47,$F50)</f>
        <v>0</v>
      </c>
      <c r="BI50" s="302"/>
      <c r="BJ50" s="105">
        <f t="shared" si="92"/>
        <v>0</v>
      </c>
      <c r="BK50" s="105">
        <f t="shared" si="92"/>
        <v>0</v>
      </c>
      <c r="BL50" s="105">
        <f t="shared" si="92"/>
        <v>0</v>
      </c>
      <c r="BM50" s="111">
        <f t="shared" ref="BM50:BM53" si="95">COUNTIFS(BN$10:BN$47,"&lt;&gt;",$F$10:$F$47,$E$50,$E$10:$E$47,$F50)</f>
        <v>0</v>
      </c>
      <c r="BN50" s="105">
        <f t="shared" ref="BN50:BN51" si="96">SUMIFS(BN$10:BN$47,$F$10:$F$47,$E$50,$E$10:$E$47,$F50)</f>
        <v>0</v>
      </c>
      <c r="BO50" s="302"/>
      <c r="BP50" s="105">
        <f t="shared" si="92"/>
        <v>0</v>
      </c>
      <c r="BQ50" s="105">
        <f t="shared" si="92"/>
        <v>0</v>
      </c>
      <c r="BR50" s="105">
        <f t="shared" si="92"/>
        <v>0</v>
      </c>
      <c r="BS50" s="111">
        <f t="shared" ref="BS50:BS53" si="97">COUNTIFS(BT$10:BT$47,"&lt;&gt;",$F$10:$F$47,$E$50,$E$10:$E$47,$F50)</f>
        <v>0</v>
      </c>
      <c r="BT50" s="105">
        <f t="shared" ref="BT50:BT51" si="98">SUMIFS(BT$10:BT$47,$F$10:$F$47,$E$50,$E$10:$E$47,$F50)</f>
        <v>0</v>
      </c>
      <c r="BU50" s="302"/>
      <c r="BV50" s="105">
        <f t="shared" si="92"/>
        <v>0</v>
      </c>
      <c r="BW50" s="105">
        <f t="shared" si="92"/>
        <v>0</v>
      </c>
      <c r="BX50" s="105">
        <f t="shared" si="92"/>
        <v>0</v>
      </c>
      <c r="BY50" s="111">
        <f t="shared" ref="BY50:BY53" si="99">COUNTIFS(BZ$10:BZ$47,"&lt;&gt;",$F$10:$F$47,$E$50,$E$10:$E$47,$F50)</f>
        <v>0</v>
      </c>
      <c r="BZ50" s="105">
        <f t="shared" ref="BZ50:BZ51" si="100">SUMIFS(BZ$10:BZ$47,$F$10:$F$47,$E$50,$E$10:$E$47,$F50)</f>
        <v>0</v>
      </c>
      <c r="CA50" s="302"/>
      <c r="CB50" s="105">
        <f t="shared" si="92"/>
        <v>0</v>
      </c>
      <c r="CC50" s="105">
        <f t="shared" si="92"/>
        <v>0</v>
      </c>
      <c r="CD50" s="105">
        <f t="shared" si="92"/>
        <v>0</v>
      </c>
      <c r="CE50" s="111">
        <f t="shared" ref="CE50:CE53" si="101">COUNTIFS(CF$10:CF$47,"&lt;&gt;",$F$10:$F$47,$E$50,$E$10:$E$47,$F50)</f>
        <v>0</v>
      </c>
      <c r="CF50" s="105">
        <f t="shared" ref="CF50:CF51" si="102">SUMIFS(CF$10:CF$47,$F$10:$F$47,$E$50,$E$10:$E$47,$F50)</f>
        <v>0</v>
      </c>
      <c r="CG50" s="302"/>
      <c r="CH50" s="105">
        <f t="shared" si="92"/>
        <v>0</v>
      </c>
      <c r="CI50" s="105">
        <f t="shared" si="92"/>
        <v>0</v>
      </c>
      <c r="CJ50" s="105">
        <f t="shared" si="92"/>
        <v>0</v>
      </c>
      <c r="CK50" s="111">
        <f t="shared" ref="CK50:CK53" si="103">COUNTIFS(CL$10:CL$47,"&lt;&gt;",$F$10:$F$47,$E$50,$E$10:$E$47,$F50)</f>
        <v>0</v>
      </c>
      <c r="CL50" s="105">
        <f t="shared" ref="CL50:CL51" si="104">SUMIFS(CL$10:CL$47,$F$10:$F$47,$E$50,$E$10:$E$47,$F50)</f>
        <v>0</v>
      </c>
      <c r="CM50" s="302"/>
      <c r="CN50" s="105">
        <f t="shared" si="92"/>
        <v>0</v>
      </c>
      <c r="CO50" s="105">
        <f t="shared" si="92"/>
        <v>0</v>
      </c>
      <c r="CP50" s="105">
        <f t="shared" si="92"/>
        <v>0</v>
      </c>
      <c r="CQ50" s="111">
        <f t="shared" ref="CQ50:CQ53" si="105">COUNTIFS(CR$10:CR$47,"&lt;&gt;",$F$10:$F$47,$E$50,$E$10:$E$47,$F50)</f>
        <v>0</v>
      </c>
      <c r="CR50" s="105">
        <f t="shared" ref="CR50:CR51" si="106">SUMIFS(CR$10:CR$47,$F$10:$F$47,$E$50,$E$10:$E$47,$F50)</f>
        <v>0</v>
      </c>
      <c r="CS50" s="302"/>
      <c r="CT50" s="105">
        <f t="shared" si="92"/>
        <v>0</v>
      </c>
      <c r="CU50" s="105">
        <f t="shared" si="92"/>
        <v>0</v>
      </c>
      <c r="CV50" s="105">
        <f t="shared" si="92"/>
        <v>0</v>
      </c>
      <c r="CW50" s="112">
        <f>SUMIFS(CW$10:CW$47,$F$10:$F$47,$E$50,$E$10:$E$47,$F$50)</f>
        <v>0</v>
      </c>
      <c r="CX50" s="105">
        <f>SUMIFS(CX$10:CX$47,$F$10:$F$47,$E$50,$E$10:$E$47,$F$50)</f>
        <v>0</v>
      </c>
      <c r="CY50" s="105">
        <f>SUMIFS(CY$10:CY$47,$F$10:$F$47,$E$50,$E$10:$E$47,$F$50)</f>
        <v>0</v>
      </c>
      <c r="CZ50" s="106">
        <f>SUMIFS(CZ$10:CZ$47,$F$10:$F$47,$E$50,$E$10:$E$47,$F$50)</f>
        <v>0</v>
      </c>
    </row>
    <row r="51" spans="1:104" ht="19.5" customHeight="1">
      <c r="A51" s="5"/>
      <c r="B51" s="113"/>
      <c r="C51" s="114" t="s">
        <v>64</v>
      </c>
      <c r="D51" s="5"/>
      <c r="E51" s="407"/>
      <c r="F51" s="115" t="s">
        <v>65</v>
      </c>
      <c r="G51" s="158">
        <f>O52</f>
        <v>26.7</v>
      </c>
      <c r="H51" s="53">
        <f>SUMIFS($H$10:$H$19,$F$10:$F$19,$E$50,$E$10:$E$19,$F$51)</f>
        <v>0</v>
      </c>
      <c r="I51" s="54">
        <f>SUMIFS($I$10:$I$19,$F$10:$F$19,$E$50,$E$10:$E$19,$F$51)</f>
        <v>0</v>
      </c>
      <c r="J51" s="107"/>
      <c r="K51" s="5"/>
      <c r="L51" s="5"/>
      <c r="M51" s="410"/>
      <c r="N51" s="116">
        <v>1.1499999999999999</v>
      </c>
      <c r="O51" s="116">
        <v>1.3</v>
      </c>
      <c r="P51" s="116">
        <v>1.5</v>
      </c>
      <c r="Q51" s="116">
        <v>1.7</v>
      </c>
      <c r="R51" s="5"/>
      <c r="S51" s="5"/>
      <c r="T51" s="332"/>
      <c r="U51" s="333"/>
      <c r="V51" s="333"/>
      <c r="W51" s="334"/>
      <c r="X51" s="47" t="s">
        <v>52</v>
      </c>
      <c r="Y51" s="53">
        <f>SUMIFS(Y$10:Y$47,$F$10:$F$47,$E$50)</f>
        <v>188780</v>
      </c>
      <c r="Z51" s="53">
        <f>SUMIFS(Z$10:Z$47,$F$10:$F$47,$E$50)</f>
        <v>188780</v>
      </c>
      <c r="AA51" s="53">
        <f>SUMIFS(AA$10:AA$47,$F$10:$F$47,$E$50)</f>
        <v>160463</v>
      </c>
      <c r="AB51" s="117">
        <f>SUMIFS(AB$10:AB$47,$F$10:$F$47,$E$50)</f>
        <v>160463</v>
      </c>
      <c r="AC51" s="5"/>
      <c r="AD51" s="5"/>
      <c r="AE51" s="5"/>
      <c r="AF51" s="230"/>
      <c r="AG51" s="230"/>
      <c r="AH51" s="230"/>
      <c r="AI51" s="230"/>
      <c r="AJ51" s="230"/>
      <c r="AK51" s="230"/>
      <c r="AL51" s="230"/>
      <c r="AM51" s="230"/>
      <c r="AN51" s="230"/>
      <c r="AO51" s="230"/>
      <c r="AP51" s="230"/>
      <c r="AQ51" s="230"/>
      <c r="AR51" s="230"/>
      <c r="AS51" s="407"/>
      <c r="AT51" s="115" t="s">
        <v>65</v>
      </c>
      <c r="AU51" s="118">
        <f>COUNTIFS(AV$10:AV$47,"&lt;&gt;",$F$10:$F$47,$E$50,$E$10:$E$47,$F51)</f>
        <v>0</v>
      </c>
      <c r="AV51" s="53">
        <f>SUMIFS(AV$10:AV$47,$F$10:$F$47,$E$50,$E$10:$E$47,$F51)</f>
        <v>0</v>
      </c>
      <c r="AW51" s="303"/>
      <c r="AX51" s="53">
        <f t="shared" si="89"/>
        <v>0</v>
      </c>
      <c r="AY51" s="53">
        <f t="shared" si="89"/>
        <v>0</v>
      </c>
      <c r="AZ51" s="53">
        <f t="shared" si="89"/>
        <v>0</v>
      </c>
      <c r="BA51" s="118">
        <f t="shared" si="90"/>
        <v>0</v>
      </c>
      <c r="BB51" s="53">
        <f t="shared" si="91"/>
        <v>0</v>
      </c>
      <c r="BC51" s="303"/>
      <c r="BD51" s="53">
        <f t="shared" si="92"/>
        <v>0</v>
      </c>
      <c r="BE51" s="53">
        <f t="shared" si="92"/>
        <v>0</v>
      </c>
      <c r="BF51" s="53">
        <f t="shared" si="92"/>
        <v>0</v>
      </c>
      <c r="BG51" s="118">
        <f t="shared" si="93"/>
        <v>0</v>
      </c>
      <c r="BH51" s="53">
        <f t="shared" si="94"/>
        <v>0</v>
      </c>
      <c r="BI51" s="303"/>
      <c r="BJ51" s="53">
        <f t="shared" si="92"/>
        <v>0</v>
      </c>
      <c r="BK51" s="53">
        <f t="shared" si="92"/>
        <v>0</v>
      </c>
      <c r="BL51" s="53">
        <f t="shared" si="92"/>
        <v>0</v>
      </c>
      <c r="BM51" s="118">
        <f t="shared" si="95"/>
        <v>0</v>
      </c>
      <c r="BN51" s="53">
        <f t="shared" si="96"/>
        <v>0</v>
      </c>
      <c r="BO51" s="303"/>
      <c r="BP51" s="53">
        <f t="shared" si="92"/>
        <v>0</v>
      </c>
      <c r="BQ51" s="53">
        <f t="shared" si="92"/>
        <v>0</v>
      </c>
      <c r="BR51" s="53">
        <f t="shared" si="92"/>
        <v>0</v>
      </c>
      <c r="BS51" s="118">
        <f t="shared" si="97"/>
        <v>0</v>
      </c>
      <c r="BT51" s="53">
        <f t="shared" si="98"/>
        <v>0</v>
      </c>
      <c r="BU51" s="303"/>
      <c r="BV51" s="53">
        <f t="shared" si="92"/>
        <v>0</v>
      </c>
      <c r="BW51" s="53">
        <f t="shared" si="92"/>
        <v>0</v>
      </c>
      <c r="BX51" s="53">
        <f t="shared" si="92"/>
        <v>0</v>
      </c>
      <c r="BY51" s="118">
        <f t="shared" si="99"/>
        <v>0</v>
      </c>
      <c r="BZ51" s="53">
        <f t="shared" si="100"/>
        <v>0</v>
      </c>
      <c r="CA51" s="303"/>
      <c r="CB51" s="53">
        <f t="shared" si="92"/>
        <v>0</v>
      </c>
      <c r="CC51" s="53">
        <f t="shared" si="92"/>
        <v>0</v>
      </c>
      <c r="CD51" s="53">
        <f t="shared" si="92"/>
        <v>0</v>
      </c>
      <c r="CE51" s="118">
        <f t="shared" si="101"/>
        <v>0</v>
      </c>
      <c r="CF51" s="53">
        <f t="shared" si="102"/>
        <v>0</v>
      </c>
      <c r="CG51" s="303"/>
      <c r="CH51" s="53">
        <f t="shared" si="92"/>
        <v>0</v>
      </c>
      <c r="CI51" s="53">
        <f t="shared" si="92"/>
        <v>0</v>
      </c>
      <c r="CJ51" s="53">
        <f t="shared" si="92"/>
        <v>0</v>
      </c>
      <c r="CK51" s="118">
        <f t="shared" si="103"/>
        <v>0</v>
      </c>
      <c r="CL51" s="53">
        <f t="shared" si="104"/>
        <v>0</v>
      </c>
      <c r="CM51" s="303"/>
      <c r="CN51" s="53">
        <f t="shared" si="92"/>
        <v>0</v>
      </c>
      <c r="CO51" s="53">
        <f t="shared" si="92"/>
        <v>0</v>
      </c>
      <c r="CP51" s="53">
        <f t="shared" si="92"/>
        <v>0</v>
      </c>
      <c r="CQ51" s="118">
        <f t="shared" si="105"/>
        <v>0</v>
      </c>
      <c r="CR51" s="53">
        <f t="shared" si="106"/>
        <v>0</v>
      </c>
      <c r="CS51" s="303"/>
      <c r="CT51" s="53">
        <f t="shared" si="92"/>
        <v>0</v>
      </c>
      <c r="CU51" s="53">
        <f t="shared" si="92"/>
        <v>0</v>
      </c>
      <c r="CV51" s="53">
        <f t="shared" si="92"/>
        <v>0</v>
      </c>
      <c r="CW51" s="119">
        <f>SUMIFS(CW$10:CW$47,$F$10:$F$47,$E$50,$E$10:$E$47,$F$51)</f>
        <v>0</v>
      </c>
      <c r="CX51" s="53">
        <f>SUMIFS(CX$10:CX$47,$F$10:$F$47,$E$50,$E$10:$E$47,$F$51)</f>
        <v>0</v>
      </c>
      <c r="CY51" s="53">
        <f>SUMIFS(CY$10:CY$47,$F$10:$F$47,$E$50,$E$10:$E$47,$F$51)</f>
        <v>0</v>
      </c>
      <c r="CZ51" s="54">
        <f>SUMIFS(CZ$10:CZ$47,$F$10:$F$47,$E$50,$E$10:$E$47,$F$51)</f>
        <v>0</v>
      </c>
    </row>
    <row r="52" spans="1:104" ht="19.5" customHeight="1">
      <c r="A52" s="5"/>
      <c r="B52" s="120"/>
      <c r="C52" s="121" t="s">
        <v>66</v>
      </c>
      <c r="D52" s="5"/>
      <c r="E52" s="407"/>
      <c r="F52" s="115" t="s">
        <v>51</v>
      </c>
      <c r="G52" s="156">
        <f>P52</f>
        <v>44.5</v>
      </c>
      <c r="H52" s="53">
        <f>SUMIFS($H$10:$H$19,$F$10:$F$19,$E$50,$E$10:$E$19,$F$52)</f>
        <v>74400</v>
      </c>
      <c r="I52" s="54">
        <f>SUMIFS($I$10:$I$19,$F$10:$F$19,$E$50,$E$10:$E$19,$F$52)</f>
        <v>1655300</v>
      </c>
      <c r="J52" s="107"/>
      <c r="K52" s="5"/>
      <c r="L52" s="47" t="s">
        <v>52</v>
      </c>
      <c r="M52" s="122">
        <v>88.9</v>
      </c>
      <c r="N52" s="123">
        <f>ROUND($M52*1.15-$M52,1)</f>
        <v>13.3</v>
      </c>
      <c r="O52" s="123">
        <f>ROUND($M52*1.3-$M52,1)</f>
        <v>26.7</v>
      </c>
      <c r="P52" s="123">
        <f>ROUND($M52*1.5-$M52,1)</f>
        <v>44.5</v>
      </c>
      <c r="Q52" s="123">
        <f>ROUND($M52*1.7-$M52,1)</f>
        <v>62.2</v>
      </c>
      <c r="R52" s="5"/>
      <c r="S52" s="5"/>
      <c r="T52" s="332"/>
      <c r="U52" s="333"/>
      <c r="V52" s="333"/>
      <c r="W52" s="334"/>
      <c r="X52" s="47" t="s">
        <v>67</v>
      </c>
      <c r="Y52" s="53">
        <f>SUMIFS(Y$10:Y$47,$F$10:$F$47,$E$55)</f>
        <v>81026</v>
      </c>
      <c r="Z52" s="53">
        <f>SUMIFS(Z$10:Z$47,$F$10:$F$47,$E$55)</f>
        <v>76083.414000000004</v>
      </c>
      <c r="AA52" s="53">
        <f>SUMIFS(AA$10:AA$47,$F$10:$F$47,$E$55)</f>
        <v>68872.2</v>
      </c>
      <c r="AB52" s="53">
        <f>SUMIFS(AB$10:AB$47,$F$10:$F$47,$E$55)</f>
        <v>64670.99579999999</v>
      </c>
      <c r="AC52" s="5"/>
      <c r="AD52" s="5"/>
      <c r="AE52" s="5"/>
      <c r="AF52" s="230"/>
      <c r="AG52" s="230"/>
      <c r="AH52" s="230"/>
      <c r="AI52" s="230"/>
      <c r="AJ52" s="230"/>
      <c r="AK52" s="230"/>
      <c r="AL52" s="230"/>
      <c r="AM52" s="230"/>
      <c r="AN52" s="230"/>
      <c r="AO52" s="230"/>
      <c r="AP52" s="230"/>
      <c r="AQ52" s="230"/>
      <c r="AR52" s="230"/>
      <c r="AS52" s="407"/>
      <c r="AT52" s="115" t="s">
        <v>51</v>
      </c>
      <c r="AU52" s="118">
        <f>COUNTIFS(AV$10:AV$47,"&lt;&gt;",$F$10:$F$47,$E$50,$E$10:$E$47,$F52)</f>
        <v>0</v>
      </c>
      <c r="AV52" s="53">
        <f t="shared" ref="AV52:BN53" si="107">SUMIFS(AV$10:AV$47,$F$10:$F$47,$E$50,$E$10:$E$47,$F52)</f>
        <v>0</v>
      </c>
      <c r="AW52" s="303"/>
      <c r="AX52" s="53">
        <f t="shared" si="107"/>
        <v>0</v>
      </c>
      <c r="AY52" s="53">
        <f t="shared" si="107"/>
        <v>0</v>
      </c>
      <c r="AZ52" s="53">
        <f t="shared" si="107"/>
        <v>0</v>
      </c>
      <c r="BA52" s="118">
        <f t="shared" si="90"/>
        <v>0</v>
      </c>
      <c r="BB52" s="53">
        <f t="shared" si="107"/>
        <v>0</v>
      </c>
      <c r="BC52" s="303"/>
      <c r="BD52" s="53">
        <f t="shared" si="107"/>
        <v>0</v>
      </c>
      <c r="BE52" s="53">
        <f t="shared" si="107"/>
        <v>0</v>
      </c>
      <c r="BF52" s="53">
        <f t="shared" si="107"/>
        <v>0</v>
      </c>
      <c r="BG52" s="118">
        <f t="shared" si="93"/>
        <v>0</v>
      </c>
      <c r="BH52" s="53">
        <f t="shared" si="107"/>
        <v>0</v>
      </c>
      <c r="BI52" s="303"/>
      <c r="BJ52" s="53">
        <f t="shared" si="107"/>
        <v>0</v>
      </c>
      <c r="BK52" s="53">
        <f t="shared" si="107"/>
        <v>0</v>
      </c>
      <c r="BL52" s="53">
        <f t="shared" si="107"/>
        <v>0</v>
      </c>
      <c r="BM52" s="118">
        <f t="shared" si="95"/>
        <v>0</v>
      </c>
      <c r="BN52" s="53">
        <f t="shared" si="107"/>
        <v>0</v>
      </c>
      <c r="BO52" s="303"/>
      <c r="BP52" s="53">
        <f t="shared" si="92"/>
        <v>0</v>
      </c>
      <c r="BQ52" s="53">
        <f t="shared" si="92"/>
        <v>0</v>
      </c>
      <c r="BR52" s="53">
        <f t="shared" si="92"/>
        <v>0</v>
      </c>
      <c r="BS52" s="118">
        <f t="shared" si="97"/>
        <v>0</v>
      </c>
      <c r="BT52" s="53">
        <f t="shared" si="92"/>
        <v>0</v>
      </c>
      <c r="BU52" s="303"/>
      <c r="BV52" s="53">
        <f t="shared" si="92"/>
        <v>0</v>
      </c>
      <c r="BW52" s="53">
        <f t="shared" si="92"/>
        <v>0</v>
      </c>
      <c r="BX52" s="53">
        <f t="shared" si="92"/>
        <v>0</v>
      </c>
      <c r="BY52" s="118">
        <f t="shared" si="99"/>
        <v>0</v>
      </c>
      <c r="BZ52" s="53">
        <f t="shared" si="92"/>
        <v>0</v>
      </c>
      <c r="CA52" s="303"/>
      <c r="CB52" s="53">
        <f t="shared" si="92"/>
        <v>0</v>
      </c>
      <c r="CC52" s="53">
        <f t="shared" si="92"/>
        <v>0</v>
      </c>
      <c r="CD52" s="53">
        <f t="shared" si="92"/>
        <v>0</v>
      </c>
      <c r="CE52" s="118">
        <f t="shared" si="101"/>
        <v>0</v>
      </c>
      <c r="CF52" s="53">
        <f t="shared" si="92"/>
        <v>0</v>
      </c>
      <c r="CG52" s="303"/>
      <c r="CH52" s="53">
        <f t="shared" si="92"/>
        <v>0</v>
      </c>
      <c r="CI52" s="53">
        <f t="shared" si="92"/>
        <v>0</v>
      </c>
      <c r="CJ52" s="53">
        <f t="shared" si="92"/>
        <v>0</v>
      </c>
      <c r="CK52" s="118">
        <f t="shared" si="103"/>
        <v>0</v>
      </c>
      <c r="CL52" s="53">
        <f t="shared" si="92"/>
        <v>0</v>
      </c>
      <c r="CM52" s="303"/>
      <c r="CN52" s="53">
        <f t="shared" si="92"/>
        <v>0</v>
      </c>
      <c r="CO52" s="53">
        <f t="shared" si="92"/>
        <v>0</v>
      </c>
      <c r="CP52" s="53">
        <f t="shared" si="92"/>
        <v>0</v>
      </c>
      <c r="CQ52" s="118">
        <f t="shared" si="105"/>
        <v>0</v>
      </c>
      <c r="CR52" s="53">
        <f t="shared" si="92"/>
        <v>0</v>
      </c>
      <c r="CS52" s="303"/>
      <c r="CT52" s="53">
        <f t="shared" si="92"/>
        <v>0</v>
      </c>
      <c r="CU52" s="53">
        <f t="shared" si="92"/>
        <v>0</v>
      </c>
      <c r="CV52" s="53">
        <f t="shared" si="92"/>
        <v>0</v>
      </c>
      <c r="CW52" s="119">
        <f>SUMIFS(CW$10:CW$47,$F$10:$F$47,$E$50,$E$10:$E$47,$F$52)</f>
        <v>0</v>
      </c>
      <c r="CX52" s="53">
        <f>SUMIFS(CX$10:CX$47,$F$10:$F$47,$E$50,$E$10:$E$47,$F$52)</f>
        <v>0</v>
      </c>
      <c r="CY52" s="53">
        <f>SUMIFS(CY$10:CY$47,$F$10:$F$47,$E$50,$E$10:$E$47,$F$52)</f>
        <v>0</v>
      </c>
      <c r="CZ52" s="54">
        <f>SUMIFS(CZ$10:CZ$47,$F$10:$F$47,$E$50,$E$10:$E$47,$F$52)</f>
        <v>2680900</v>
      </c>
    </row>
    <row r="53" spans="1:104" ht="19.5" customHeight="1" thickBot="1">
      <c r="A53" s="5"/>
      <c r="B53" s="5"/>
      <c r="C53" s="5"/>
      <c r="D53" s="5"/>
      <c r="E53" s="407"/>
      <c r="F53" s="115" t="s">
        <v>68</v>
      </c>
      <c r="G53" s="156">
        <f>Q52</f>
        <v>62.2</v>
      </c>
      <c r="H53" s="53">
        <f>SUMIFS($H$10:$H$19,$F$10:$F$19,$E$50,$E$10:$E$19,$F$53)</f>
        <v>0</v>
      </c>
      <c r="I53" s="54">
        <f>SUMIFS($I$10:$I$19,$F$10:$F$19,$E$50,$E$10:$E$19,$F$53)</f>
        <v>0</v>
      </c>
      <c r="J53" s="107"/>
      <c r="K53" s="5"/>
      <c r="L53" s="47" t="s">
        <v>67</v>
      </c>
      <c r="M53" s="124">
        <v>94.2</v>
      </c>
      <c r="N53" s="123">
        <f>ROUND($M53*1.15-$M53,1)</f>
        <v>14.1</v>
      </c>
      <c r="O53" s="123">
        <f>ROUND($M53*1.3-$M53,1)</f>
        <v>28.3</v>
      </c>
      <c r="P53" s="123">
        <f>ROUND($M53*1.5-$M53,1)</f>
        <v>47.1</v>
      </c>
      <c r="Q53" s="123">
        <f>ROUND($M53*1.7-$M53,1)</f>
        <v>65.900000000000006</v>
      </c>
      <c r="R53" s="5"/>
      <c r="S53" s="5"/>
      <c r="T53" s="332"/>
      <c r="U53" s="333"/>
      <c r="V53" s="333"/>
      <c r="W53" s="334"/>
      <c r="X53" s="47" t="s">
        <v>6</v>
      </c>
      <c r="Y53" s="53">
        <f>SUMIFS(Y$10:Y$47,$F$10:$F$47,$E$60)</f>
        <v>50391</v>
      </c>
      <c r="Z53" s="53">
        <f>SUMIFS(Z$10:Z$47,$F$10:$F$47,$E$60)</f>
        <v>65457.909</v>
      </c>
      <c r="AA53" s="53">
        <f>SUMIFS(AA$10:AA$47,$F$10:$F$47,$E$60)</f>
        <v>42832.4</v>
      </c>
      <c r="AB53" s="53">
        <f>SUMIFS(AB$10:AB$47,$F$10:$F$47,$E$60)</f>
        <v>55639.287599999996</v>
      </c>
      <c r="AC53" s="5"/>
      <c r="AD53" s="5"/>
      <c r="AE53" s="5"/>
      <c r="AF53" s="231"/>
      <c r="AG53" s="231"/>
      <c r="AH53" s="231"/>
      <c r="AI53" s="231"/>
      <c r="AJ53" s="231"/>
      <c r="AK53" s="231"/>
      <c r="AL53" s="231"/>
      <c r="AM53" s="231"/>
      <c r="AN53" s="231"/>
      <c r="AO53" s="231"/>
      <c r="AP53" s="231"/>
      <c r="AQ53" s="231"/>
      <c r="AR53" s="231"/>
      <c r="AS53" s="407"/>
      <c r="AT53" s="115" t="s">
        <v>68</v>
      </c>
      <c r="AU53" s="313">
        <f>COUNTIFS(AV$10:AV$47,"&lt;&gt;",$F$10:$F$47,$E$50,$E$10:$E$47,$F53)</f>
        <v>0</v>
      </c>
      <c r="AV53" s="314">
        <f t="shared" si="107"/>
        <v>0</v>
      </c>
      <c r="AW53" s="315"/>
      <c r="AX53" s="314">
        <f t="shared" si="107"/>
        <v>0</v>
      </c>
      <c r="AY53" s="314">
        <f t="shared" si="107"/>
        <v>0</v>
      </c>
      <c r="AZ53" s="316">
        <f t="shared" si="107"/>
        <v>0</v>
      </c>
      <c r="BA53" s="313">
        <f t="shared" si="90"/>
        <v>0</v>
      </c>
      <c r="BB53" s="314">
        <f t="shared" si="107"/>
        <v>0</v>
      </c>
      <c r="BC53" s="315"/>
      <c r="BD53" s="314">
        <f t="shared" si="107"/>
        <v>0</v>
      </c>
      <c r="BE53" s="314">
        <f t="shared" si="107"/>
        <v>0</v>
      </c>
      <c r="BF53" s="316">
        <f t="shared" si="107"/>
        <v>0</v>
      </c>
      <c r="BG53" s="313">
        <f t="shared" si="93"/>
        <v>0</v>
      </c>
      <c r="BH53" s="314">
        <f t="shared" si="107"/>
        <v>0</v>
      </c>
      <c r="BI53" s="315"/>
      <c r="BJ53" s="314">
        <f t="shared" si="107"/>
        <v>0</v>
      </c>
      <c r="BK53" s="314">
        <f t="shared" si="107"/>
        <v>0</v>
      </c>
      <c r="BL53" s="316">
        <f t="shared" si="107"/>
        <v>0</v>
      </c>
      <c r="BM53" s="313">
        <f t="shared" si="95"/>
        <v>0</v>
      </c>
      <c r="BN53" s="314">
        <f t="shared" si="107"/>
        <v>0</v>
      </c>
      <c r="BO53" s="315"/>
      <c r="BP53" s="314">
        <f t="shared" si="92"/>
        <v>0</v>
      </c>
      <c r="BQ53" s="314">
        <f t="shared" si="92"/>
        <v>0</v>
      </c>
      <c r="BR53" s="316">
        <f t="shared" si="92"/>
        <v>0</v>
      </c>
      <c r="BS53" s="313">
        <f t="shared" si="97"/>
        <v>0</v>
      </c>
      <c r="BT53" s="314">
        <f t="shared" si="92"/>
        <v>0</v>
      </c>
      <c r="BU53" s="315"/>
      <c r="BV53" s="314">
        <f t="shared" si="92"/>
        <v>0</v>
      </c>
      <c r="BW53" s="314">
        <f t="shared" si="92"/>
        <v>0</v>
      </c>
      <c r="BX53" s="316">
        <f t="shared" si="92"/>
        <v>0</v>
      </c>
      <c r="BY53" s="313">
        <f t="shared" si="99"/>
        <v>0</v>
      </c>
      <c r="BZ53" s="314">
        <f t="shared" si="92"/>
        <v>0</v>
      </c>
      <c r="CA53" s="315"/>
      <c r="CB53" s="314">
        <f t="shared" si="92"/>
        <v>0</v>
      </c>
      <c r="CC53" s="314">
        <f t="shared" si="92"/>
        <v>0</v>
      </c>
      <c r="CD53" s="316">
        <f t="shared" si="92"/>
        <v>0</v>
      </c>
      <c r="CE53" s="313">
        <f t="shared" si="101"/>
        <v>0</v>
      </c>
      <c r="CF53" s="314">
        <f t="shared" si="92"/>
        <v>0</v>
      </c>
      <c r="CG53" s="315"/>
      <c r="CH53" s="314">
        <f t="shared" si="92"/>
        <v>0</v>
      </c>
      <c r="CI53" s="314">
        <f t="shared" si="92"/>
        <v>0</v>
      </c>
      <c r="CJ53" s="316">
        <f t="shared" si="92"/>
        <v>0</v>
      </c>
      <c r="CK53" s="313">
        <f t="shared" si="103"/>
        <v>0</v>
      </c>
      <c r="CL53" s="314">
        <f t="shared" si="92"/>
        <v>0</v>
      </c>
      <c r="CM53" s="315"/>
      <c r="CN53" s="314">
        <f t="shared" si="92"/>
        <v>0</v>
      </c>
      <c r="CO53" s="314">
        <f t="shared" si="92"/>
        <v>0</v>
      </c>
      <c r="CP53" s="316">
        <f t="shared" si="92"/>
        <v>0</v>
      </c>
      <c r="CQ53" s="313">
        <f t="shared" si="105"/>
        <v>0</v>
      </c>
      <c r="CR53" s="314">
        <f t="shared" si="92"/>
        <v>0</v>
      </c>
      <c r="CS53" s="315"/>
      <c r="CT53" s="314">
        <f t="shared" si="92"/>
        <v>0</v>
      </c>
      <c r="CU53" s="314">
        <f t="shared" si="92"/>
        <v>0</v>
      </c>
      <c r="CV53" s="316">
        <f t="shared" si="92"/>
        <v>0</v>
      </c>
      <c r="CW53" s="327">
        <f>SUMIFS(CW$10:CW$47,$F$10:$F$47,$E$50,$E$10:$E$47,$F$53)</f>
        <v>0</v>
      </c>
      <c r="CX53" s="314">
        <f>SUMIFS(CX$10:CX$47,$F$10:$F$47,$E$50,$E$10:$E$47,$F$53)</f>
        <v>0</v>
      </c>
      <c r="CY53" s="314">
        <f>SUMIFS(CY$10:CY$47,$F$10:$F$47,$E$50,$E$10:$E$47,$F$53)</f>
        <v>0</v>
      </c>
      <c r="CZ53" s="316">
        <f>SUMIFS(CZ$10:CZ$47,$F$10:$F$47,$E$50,$E$10:$E$47,$F$53)</f>
        <v>0</v>
      </c>
    </row>
    <row r="54" spans="1:104" ht="19.5" customHeight="1" thickTop="1" thickBot="1">
      <c r="A54" s="5"/>
      <c r="B54" s="5"/>
      <c r="C54" s="5"/>
      <c r="D54" s="5"/>
      <c r="E54" s="408"/>
      <c r="F54" s="75" t="s">
        <v>69</v>
      </c>
      <c r="G54" s="159"/>
      <c r="H54" s="125">
        <f>SUM(H50:H53)</f>
        <v>74400</v>
      </c>
      <c r="I54" s="126">
        <f>SUM(I50:I53)</f>
        <v>1655300</v>
      </c>
      <c r="J54" s="127"/>
      <c r="K54" s="5"/>
      <c r="L54" s="47" t="s">
        <v>6</v>
      </c>
      <c r="M54" s="122">
        <v>115.5</v>
      </c>
      <c r="N54" s="128">
        <f>ROUND($M54*1.15-$M54,1)</f>
        <v>17.3</v>
      </c>
      <c r="O54" s="128">
        <f>ROUND($M54*1.3-$M54,1)</f>
        <v>34.700000000000003</v>
      </c>
      <c r="P54" s="128">
        <f>ROUND($M54*1.5-$M54,1)</f>
        <v>57.8</v>
      </c>
      <c r="Q54" s="128">
        <f>ROUND($M54*1.7-$M54,1)</f>
        <v>80.900000000000006</v>
      </c>
      <c r="R54" s="5"/>
      <c r="S54" s="5"/>
      <c r="T54" s="332"/>
      <c r="U54" s="333"/>
      <c r="V54" s="333"/>
      <c r="W54" s="334"/>
      <c r="X54" s="135" t="s">
        <v>8</v>
      </c>
      <c r="Y54" s="314">
        <f>SUMIFS(Y$10:Y$47,$F$10:$F$47,$E$65)</f>
        <v>13521</v>
      </c>
      <c r="Z54" s="314">
        <f>SUMIFS(Z$10:Z$47,$F$10:$F$47,$E$65)</f>
        <v>21092.760000000002</v>
      </c>
      <c r="AA54" s="314">
        <f>SUMIFS(AA$10:AA$47,$F$10:$F$47,$E$65)</f>
        <v>11492.9</v>
      </c>
      <c r="AB54" s="314">
        <f>SUMIFS(AB$10:AB$47,$F$10:$F$47,$E$65)</f>
        <v>17928.923999999999</v>
      </c>
      <c r="AC54" s="5"/>
      <c r="AD54" s="5"/>
      <c r="AE54" s="5"/>
      <c r="AF54" s="231"/>
      <c r="AG54" s="231"/>
      <c r="AH54" s="231"/>
      <c r="AI54" s="231"/>
      <c r="AJ54" s="231"/>
      <c r="AK54" s="231"/>
      <c r="AL54" s="231"/>
      <c r="AM54" s="231"/>
      <c r="AN54" s="231"/>
      <c r="AO54" s="231"/>
      <c r="AP54" s="231"/>
      <c r="AQ54" s="231"/>
      <c r="AR54" s="231"/>
      <c r="AS54" s="408"/>
      <c r="AT54" s="75" t="s">
        <v>69</v>
      </c>
      <c r="AU54" s="312">
        <f t="shared" ref="AU54:BB54" si="108">SUM(AU50:AU53)</f>
        <v>0</v>
      </c>
      <c r="AV54" s="143">
        <f t="shared" si="108"/>
        <v>0</v>
      </c>
      <c r="AW54" s="304"/>
      <c r="AX54" s="143">
        <f t="shared" si="108"/>
        <v>0</v>
      </c>
      <c r="AY54" s="143">
        <f t="shared" si="108"/>
        <v>0</v>
      </c>
      <c r="AZ54" s="143">
        <f t="shared" si="108"/>
        <v>0</v>
      </c>
      <c r="BA54" s="312">
        <f t="shared" si="108"/>
        <v>0</v>
      </c>
      <c r="BB54" s="143">
        <f t="shared" si="108"/>
        <v>0</v>
      </c>
      <c r="BC54" s="304"/>
      <c r="BD54" s="143">
        <f t="shared" ref="BD54:BH54" si="109">SUM(BD50:BD53)</f>
        <v>0</v>
      </c>
      <c r="BE54" s="143">
        <f t="shared" si="109"/>
        <v>0</v>
      </c>
      <c r="BF54" s="143">
        <f t="shared" si="109"/>
        <v>0</v>
      </c>
      <c r="BG54" s="312">
        <f t="shared" si="109"/>
        <v>0</v>
      </c>
      <c r="BH54" s="143">
        <f t="shared" si="109"/>
        <v>0</v>
      </c>
      <c r="BI54" s="304"/>
      <c r="BJ54" s="143">
        <f t="shared" ref="BJ54:BN54" si="110">SUM(BJ50:BJ53)</f>
        <v>0</v>
      </c>
      <c r="BK54" s="143">
        <f t="shared" si="110"/>
        <v>0</v>
      </c>
      <c r="BL54" s="143">
        <f t="shared" si="110"/>
        <v>0</v>
      </c>
      <c r="BM54" s="312">
        <f t="shared" si="110"/>
        <v>0</v>
      </c>
      <c r="BN54" s="143">
        <f t="shared" si="110"/>
        <v>0</v>
      </c>
      <c r="BO54" s="304"/>
      <c r="BP54" s="143">
        <f t="shared" ref="BP54:BT54" si="111">SUM(BP50:BP53)</f>
        <v>0</v>
      </c>
      <c r="BQ54" s="143">
        <f t="shared" si="111"/>
        <v>0</v>
      </c>
      <c r="BR54" s="143">
        <f t="shared" si="111"/>
        <v>0</v>
      </c>
      <c r="BS54" s="312">
        <f t="shared" si="111"/>
        <v>0</v>
      </c>
      <c r="BT54" s="143">
        <f t="shared" si="111"/>
        <v>0</v>
      </c>
      <c r="BU54" s="304"/>
      <c r="BV54" s="143">
        <f t="shared" ref="BV54:BZ54" si="112">SUM(BV50:BV53)</f>
        <v>0</v>
      </c>
      <c r="BW54" s="143">
        <f t="shared" si="112"/>
        <v>0</v>
      </c>
      <c r="BX54" s="143">
        <f t="shared" si="112"/>
        <v>0</v>
      </c>
      <c r="BY54" s="312">
        <f t="shared" si="112"/>
        <v>0</v>
      </c>
      <c r="BZ54" s="143">
        <f t="shared" si="112"/>
        <v>0</v>
      </c>
      <c r="CA54" s="304"/>
      <c r="CB54" s="143">
        <f t="shared" ref="CB54:CF54" si="113">SUM(CB50:CB53)</f>
        <v>0</v>
      </c>
      <c r="CC54" s="143">
        <f t="shared" si="113"/>
        <v>0</v>
      </c>
      <c r="CD54" s="143">
        <f t="shared" si="113"/>
        <v>0</v>
      </c>
      <c r="CE54" s="312">
        <f t="shared" si="113"/>
        <v>0</v>
      </c>
      <c r="CF54" s="143">
        <f t="shared" si="113"/>
        <v>0</v>
      </c>
      <c r="CG54" s="304"/>
      <c r="CH54" s="143">
        <f t="shared" ref="CH54:CL54" si="114">SUM(CH50:CH53)</f>
        <v>0</v>
      </c>
      <c r="CI54" s="143">
        <f t="shared" si="114"/>
        <v>0</v>
      </c>
      <c r="CJ54" s="143">
        <f t="shared" si="114"/>
        <v>0</v>
      </c>
      <c r="CK54" s="312">
        <f t="shared" si="114"/>
        <v>0</v>
      </c>
      <c r="CL54" s="143">
        <f t="shared" si="114"/>
        <v>0</v>
      </c>
      <c r="CM54" s="304"/>
      <c r="CN54" s="143">
        <f t="shared" ref="CN54:CR54" si="115">SUM(CN50:CN53)</f>
        <v>0</v>
      </c>
      <c r="CO54" s="143">
        <f t="shared" si="115"/>
        <v>0</v>
      </c>
      <c r="CP54" s="143">
        <f t="shared" si="115"/>
        <v>0</v>
      </c>
      <c r="CQ54" s="312">
        <f t="shared" si="115"/>
        <v>0</v>
      </c>
      <c r="CR54" s="143">
        <f t="shared" si="115"/>
        <v>0</v>
      </c>
      <c r="CS54" s="304"/>
      <c r="CT54" s="143">
        <f t="shared" ref="CT54:CV54" si="116">SUM(CT50:CT53)</f>
        <v>0</v>
      </c>
      <c r="CU54" s="143">
        <f t="shared" si="116"/>
        <v>0</v>
      </c>
      <c r="CV54" s="143">
        <f t="shared" si="116"/>
        <v>0</v>
      </c>
      <c r="CW54" s="322">
        <f>SUM(CW50:CW53)</f>
        <v>0</v>
      </c>
      <c r="CX54" s="143">
        <f>SUM(CX50:CX53)</f>
        <v>0</v>
      </c>
      <c r="CY54" s="143">
        <f>SUM(CY50:CY53)</f>
        <v>0</v>
      </c>
      <c r="CZ54" s="323">
        <f>SUM(CZ50:CZ53)</f>
        <v>2680900</v>
      </c>
    </row>
    <row r="55" spans="1:104" ht="19.5" customHeight="1">
      <c r="A55" s="5"/>
      <c r="B55" s="5"/>
      <c r="C55" s="5"/>
      <c r="D55" s="5"/>
      <c r="E55" s="406" t="s">
        <v>67</v>
      </c>
      <c r="F55" s="104">
        <v>1.1499999999999999</v>
      </c>
      <c r="G55" s="157">
        <f>N53</f>
        <v>14.1</v>
      </c>
      <c r="H55" s="105">
        <f>SUMIFS($H$10:$H$19,$F$10:$F$19,$E$55,$E$10:$E$19,$F$50)</f>
        <v>0</v>
      </c>
      <c r="I55" s="106">
        <f>SUMIFS($I$10:$I$19,$F$10:$F$19,#REF!,$E$10:$E$19,$F$50)</f>
        <v>0</v>
      </c>
      <c r="J55" s="107"/>
      <c r="K55" s="5"/>
      <c r="L55" s="47" t="s">
        <v>8</v>
      </c>
      <c r="M55" s="129">
        <v>58.2</v>
      </c>
      <c r="N55" s="130">
        <f>ROUND($M55*1.15-$M55,1)</f>
        <v>8.6999999999999993</v>
      </c>
      <c r="O55" s="130">
        <f>ROUND($M55*1.3-$M55,1)</f>
        <v>17.5</v>
      </c>
      <c r="P55" s="130">
        <f>ROUND($M55*1.5-$M55,1)</f>
        <v>29.1</v>
      </c>
      <c r="Q55" s="130">
        <f>ROUND($M55*1.7-$M55,1)</f>
        <v>40.700000000000003</v>
      </c>
      <c r="R55" s="5"/>
      <c r="S55" s="5"/>
      <c r="T55" s="332"/>
      <c r="U55" s="333"/>
      <c r="V55" s="333"/>
      <c r="W55" s="334"/>
      <c r="X55" s="335" t="s">
        <v>70</v>
      </c>
      <c r="Y55" s="336">
        <f>SUM(Y51:Y54)</f>
        <v>333718</v>
      </c>
      <c r="Z55" s="336">
        <f>SUM(Z51:Z54)</f>
        <v>351414.08299999998</v>
      </c>
      <c r="AA55" s="336">
        <f>SUM(AA51:AA54)</f>
        <v>283660.50000000006</v>
      </c>
      <c r="AB55" s="336">
        <f>SUM(AB51:AB54)</f>
        <v>298702.20739999996</v>
      </c>
      <c r="AC55" s="5"/>
      <c r="AD55" s="5"/>
      <c r="AE55" s="5"/>
      <c r="AF55" s="231"/>
      <c r="AG55" s="231"/>
      <c r="AH55" s="231"/>
      <c r="AI55" s="231"/>
      <c r="AJ55" s="231"/>
      <c r="AK55" s="231"/>
      <c r="AL55" s="231"/>
      <c r="AM55" s="231"/>
      <c r="AN55" s="231"/>
      <c r="AO55" s="231"/>
      <c r="AP55" s="231"/>
      <c r="AQ55" s="231"/>
      <c r="AR55" s="231"/>
      <c r="AS55" s="406" t="s">
        <v>67</v>
      </c>
      <c r="AT55" s="104">
        <v>1.1499999999999999</v>
      </c>
      <c r="AU55" s="111">
        <f>COUNTIFS($AV$10:$AV$47,"&lt;&gt;",$F$10:$F$47,$E55,$E$10:$E$47,$F55)</f>
        <v>0</v>
      </c>
      <c r="AV55" s="105">
        <f t="shared" ref="AV55:AY58" si="117">SUMIFS(AV$10:AV$47,$F$10:$F$47,$E$55,$E$10:$E$47,$F55)</f>
        <v>0</v>
      </c>
      <c r="AW55" s="302"/>
      <c r="AX55" s="105">
        <f t="shared" si="117"/>
        <v>0</v>
      </c>
      <c r="AY55" s="105">
        <f t="shared" si="117"/>
        <v>0</v>
      </c>
      <c r="AZ55" s="105">
        <f>SUMIFS(AZ$10:AZ$47,$F$10:$F$47,$E$55,$E$10:$E$47,$F55)</f>
        <v>0</v>
      </c>
      <c r="BA55" s="111">
        <f t="shared" ref="BA55:BA58" si="118">COUNTIFS($AV$10:$AV$47,"&lt;&gt;",$F$10:$F$47,$E55,$E$10:$E$47,$F55)</f>
        <v>0</v>
      </c>
      <c r="BB55" s="105">
        <f t="shared" ref="BB55:CV58" si="119">SUMIFS(BB$10:BB$47,$F$10:$F$47,$E$55,$E$10:$E$47,$F55)</f>
        <v>0</v>
      </c>
      <c r="BC55" s="302"/>
      <c r="BD55" s="105">
        <f t="shared" si="119"/>
        <v>0</v>
      </c>
      <c r="BE55" s="105">
        <f t="shared" si="119"/>
        <v>0</v>
      </c>
      <c r="BF55" s="105">
        <f t="shared" si="119"/>
        <v>0</v>
      </c>
      <c r="BG55" s="111">
        <f t="shared" ref="BG55:BG58" si="120">COUNTIFS($AV$10:$AV$47,"&lt;&gt;",$F$10:$F$47,$E55,$E$10:$E$47,$F55)</f>
        <v>0</v>
      </c>
      <c r="BH55" s="105">
        <f t="shared" si="119"/>
        <v>0</v>
      </c>
      <c r="BI55" s="302"/>
      <c r="BJ55" s="105">
        <f t="shared" si="119"/>
        <v>0</v>
      </c>
      <c r="BK55" s="105">
        <f t="shared" si="119"/>
        <v>0</v>
      </c>
      <c r="BL55" s="105">
        <f t="shared" si="119"/>
        <v>0</v>
      </c>
      <c r="BM55" s="111">
        <f t="shared" ref="BM55:BM58" si="121">COUNTIFS($AV$10:$AV$47,"&lt;&gt;",$F$10:$F$47,$E55,$E$10:$E$47,$F55)</f>
        <v>0</v>
      </c>
      <c r="BN55" s="105">
        <f t="shared" si="119"/>
        <v>0</v>
      </c>
      <c r="BO55" s="302"/>
      <c r="BP55" s="105">
        <f t="shared" si="119"/>
        <v>0</v>
      </c>
      <c r="BQ55" s="105">
        <f t="shared" si="119"/>
        <v>0</v>
      </c>
      <c r="BR55" s="105">
        <f t="shared" si="119"/>
        <v>0</v>
      </c>
      <c r="BS55" s="111">
        <f t="shared" ref="BS55:BS58" si="122">COUNTIFS($AV$10:$AV$47,"&lt;&gt;",$F$10:$F$47,$E55,$E$10:$E$47,$F55)</f>
        <v>0</v>
      </c>
      <c r="BT55" s="105">
        <f t="shared" si="119"/>
        <v>0</v>
      </c>
      <c r="BU55" s="302"/>
      <c r="BV55" s="105">
        <f t="shared" si="119"/>
        <v>0</v>
      </c>
      <c r="BW55" s="105">
        <f t="shared" si="119"/>
        <v>0</v>
      </c>
      <c r="BX55" s="105">
        <f t="shared" si="119"/>
        <v>0</v>
      </c>
      <c r="BY55" s="111">
        <f t="shared" ref="BY55:BY58" si="123">COUNTIFS($AV$10:$AV$47,"&lt;&gt;",$F$10:$F$47,$E55,$E$10:$E$47,$F55)</f>
        <v>0</v>
      </c>
      <c r="BZ55" s="105">
        <f t="shared" si="119"/>
        <v>0</v>
      </c>
      <c r="CA55" s="302"/>
      <c r="CB55" s="105">
        <f t="shared" si="119"/>
        <v>0</v>
      </c>
      <c r="CC55" s="105">
        <f t="shared" si="119"/>
        <v>0</v>
      </c>
      <c r="CD55" s="105">
        <f t="shared" si="119"/>
        <v>0</v>
      </c>
      <c r="CE55" s="111">
        <f t="shared" ref="CE55:CE58" si="124">COUNTIFS($AV$10:$AV$47,"&lt;&gt;",$F$10:$F$47,$E55,$E$10:$E$47,$F55)</f>
        <v>0</v>
      </c>
      <c r="CF55" s="105">
        <f t="shared" si="119"/>
        <v>0</v>
      </c>
      <c r="CG55" s="302"/>
      <c r="CH55" s="105">
        <f t="shared" si="119"/>
        <v>0</v>
      </c>
      <c r="CI55" s="105">
        <f t="shared" si="119"/>
        <v>0</v>
      </c>
      <c r="CJ55" s="105">
        <f t="shared" si="119"/>
        <v>0</v>
      </c>
      <c r="CK55" s="111">
        <f t="shared" ref="CK55:CK58" si="125">COUNTIFS($AV$10:$AV$47,"&lt;&gt;",$F$10:$F$47,$E55,$E$10:$E$47,$F55)</f>
        <v>0</v>
      </c>
      <c r="CL55" s="105">
        <f t="shared" si="119"/>
        <v>0</v>
      </c>
      <c r="CM55" s="302"/>
      <c r="CN55" s="105">
        <f t="shared" si="119"/>
        <v>0</v>
      </c>
      <c r="CO55" s="105">
        <f t="shared" si="119"/>
        <v>0</v>
      </c>
      <c r="CP55" s="105">
        <f t="shared" si="119"/>
        <v>0</v>
      </c>
      <c r="CQ55" s="111">
        <f t="shared" ref="CQ55:CQ58" si="126">COUNTIFS($AV$10:$AV$47,"&lt;&gt;",$F$10:$F$47,$E55,$E$10:$E$47,$F55)</f>
        <v>0</v>
      </c>
      <c r="CR55" s="105">
        <f t="shared" si="119"/>
        <v>0</v>
      </c>
      <c r="CS55" s="302"/>
      <c r="CT55" s="105">
        <f t="shared" si="119"/>
        <v>0</v>
      </c>
      <c r="CU55" s="105">
        <f t="shared" si="119"/>
        <v>0</v>
      </c>
      <c r="CV55" s="105">
        <f t="shared" si="119"/>
        <v>0</v>
      </c>
      <c r="CW55" s="112">
        <f>SUMIFS(CW$10:CW$47,$F$10:$F$47,$E$55,$E$10:$E$47,$F$50)</f>
        <v>0</v>
      </c>
      <c r="CX55" s="105">
        <f>SUMIFS(CX$10:CX$47,$F$10:$F$47,$E$55,$E$10:$E$47,$F$50)</f>
        <v>0</v>
      </c>
      <c r="CY55" s="105">
        <f>SUMIFS(CY$10:CY$47,$F$10:$F$47,$E$55,$E$10:$E$47,$F$50)</f>
        <v>0</v>
      </c>
      <c r="CZ55" s="106">
        <f>SUMIFS(CZ$10:CZ$47,$F$10:$F$47,$E$55,$E$10:$E$47,$F$50)</f>
        <v>0</v>
      </c>
    </row>
    <row r="56" spans="1:104" ht="19.5" customHeight="1">
      <c r="A56" s="5"/>
      <c r="B56" s="5"/>
      <c r="C56" s="5"/>
      <c r="D56" s="5"/>
      <c r="E56" s="407"/>
      <c r="F56" s="115" t="s">
        <v>65</v>
      </c>
      <c r="G56" s="158">
        <f>O53</f>
        <v>28.3</v>
      </c>
      <c r="H56" s="53">
        <f>SUMIFS($H$10:$H$19,$F$10:$F$19,$E$55,$E$10:$E$19,$F$51)</f>
        <v>0</v>
      </c>
      <c r="I56" s="54">
        <f>SUMIFS($I$10:$I$19,$F$10:$F$19,$E$55,$E$10:$E$19,$F$51)</f>
        <v>0</v>
      </c>
      <c r="J56" s="107"/>
      <c r="K56" s="5"/>
      <c r="L56" s="5"/>
      <c r="M56" s="12"/>
      <c r="N56" s="5"/>
      <c r="O56" s="5"/>
      <c r="P56" s="5"/>
      <c r="Q56" s="5"/>
      <c r="R56" s="5"/>
      <c r="S56" s="5"/>
      <c r="T56" s="5"/>
      <c r="U56" s="5"/>
      <c r="V56" s="5"/>
      <c r="W56" s="5"/>
      <c r="X56" s="5"/>
      <c r="Y56" s="5"/>
      <c r="Z56" s="5"/>
      <c r="AA56" s="5"/>
      <c r="AB56" s="5"/>
      <c r="AC56" s="5"/>
      <c r="AD56" s="5"/>
      <c r="AE56" s="5"/>
      <c r="AF56" s="231"/>
      <c r="AG56" s="231"/>
      <c r="AH56" s="231"/>
      <c r="AI56" s="231"/>
      <c r="AJ56" s="231"/>
      <c r="AK56" s="231"/>
      <c r="AL56" s="231"/>
      <c r="AM56" s="231"/>
      <c r="AN56" s="231"/>
      <c r="AO56" s="231"/>
      <c r="AP56" s="231"/>
      <c r="AQ56" s="231"/>
      <c r="AR56" s="231"/>
      <c r="AS56" s="407"/>
      <c r="AT56" s="115" t="s">
        <v>65</v>
      </c>
      <c r="AU56" s="118">
        <f>COUNTIFS($AV$10:$AV$47,"&lt;&gt;",$F$10:$F$47,$E56,$E$10:$E$47,$F56)</f>
        <v>0</v>
      </c>
      <c r="AV56" s="53">
        <f t="shared" si="117"/>
        <v>0</v>
      </c>
      <c r="AW56" s="303"/>
      <c r="AX56" s="53">
        <f t="shared" si="117"/>
        <v>0</v>
      </c>
      <c r="AY56" s="53">
        <f t="shared" si="117"/>
        <v>0</v>
      </c>
      <c r="AZ56" s="54">
        <f>SUMIFS(AZ$10:AZ$47,$F$10:$F$47,$E$55,$E$10:$E$47,$F56)</f>
        <v>0</v>
      </c>
      <c r="BA56" s="118">
        <f t="shared" si="118"/>
        <v>0</v>
      </c>
      <c r="BB56" s="53">
        <f t="shared" si="119"/>
        <v>0</v>
      </c>
      <c r="BC56" s="303"/>
      <c r="BD56" s="53">
        <f t="shared" si="119"/>
        <v>0</v>
      </c>
      <c r="BE56" s="53">
        <f t="shared" si="119"/>
        <v>0</v>
      </c>
      <c r="BF56" s="54">
        <f t="shared" si="119"/>
        <v>0</v>
      </c>
      <c r="BG56" s="118">
        <f t="shared" si="120"/>
        <v>0</v>
      </c>
      <c r="BH56" s="53">
        <f t="shared" si="119"/>
        <v>0</v>
      </c>
      <c r="BI56" s="303"/>
      <c r="BJ56" s="53">
        <f t="shared" si="119"/>
        <v>0</v>
      </c>
      <c r="BK56" s="53">
        <f t="shared" si="119"/>
        <v>0</v>
      </c>
      <c r="BL56" s="54">
        <f t="shared" si="119"/>
        <v>0</v>
      </c>
      <c r="BM56" s="118">
        <f t="shared" si="121"/>
        <v>0</v>
      </c>
      <c r="BN56" s="53">
        <f t="shared" si="119"/>
        <v>0</v>
      </c>
      <c r="BO56" s="303"/>
      <c r="BP56" s="53">
        <f t="shared" si="119"/>
        <v>0</v>
      </c>
      <c r="BQ56" s="53">
        <f t="shared" si="119"/>
        <v>0</v>
      </c>
      <c r="BR56" s="54">
        <f t="shared" si="119"/>
        <v>0</v>
      </c>
      <c r="BS56" s="118">
        <f t="shared" si="122"/>
        <v>0</v>
      </c>
      <c r="BT56" s="53">
        <f t="shared" si="119"/>
        <v>0</v>
      </c>
      <c r="BU56" s="303"/>
      <c r="BV56" s="53">
        <f t="shared" si="119"/>
        <v>0</v>
      </c>
      <c r="BW56" s="53">
        <f t="shared" si="119"/>
        <v>0</v>
      </c>
      <c r="BX56" s="54">
        <f t="shared" si="119"/>
        <v>0</v>
      </c>
      <c r="BY56" s="118">
        <f t="shared" si="123"/>
        <v>0</v>
      </c>
      <c r="BZ56" s="53">
        <f t="shared" si="119"/>
        <v>0</v>
      </c>
      <c r="CA56" s="303"/>
      <c r="CB56" s="53">
        <f t="shared" si="119"/>
        <v>0</v>
      </c>
      <c r="CC56" s="53">
        <f t="shared" si="119"/>
        <v>0</v>
      </c>
      <c r="CD56" s="54">
        <f t="shared" si="119"/>
        <v>0</v>
      </c>
      <c r="CE56" s="118">
        <f t="shared" si="124"/>
        <v>0</v>
      </c>
      <c r="CF56" s="53">
        <f t="shared" si="119"/>
        <v>0</v>
      </c>
      <c r="CG56" s="303"/>
      <c r="CH56" s="53">
        <f t="shared" si="119"/>
        <v>0</v>
      </c>
      <c r="CI56" s="53">
        <f t="shared" si="119"/>
        <v>0</v>
      </c>
      <c r="CJ56" s="54">
        <f t="shared" si="119"/>
        <v>0</v>
      </c>
      <c r="CK56" s="118">
        <f t="shared" si="125"/>
        <v>0</v>
      </c>
      <c r="CL56" s="53">
        <f t="shared" si="119"/>
        <v>0</v>
      </c>
      <c r="CM56" s="303"/>
      <c r="CN56" s="53">
        <f t="shared" si="119"/>
        <v>0</v>
      </c>
      <c r="CO56" s="53">
        <f t="shared" si="119"/>
        <v>0</v>
      </c>
      <c r="CP56" s="54">
        <f t="shared" si="119"/>
        <v>0</v>
      </c>
      <c r="CQ56" s="118">
        <f t="shared" si="126"/>
        <v>0</v>
      </c>
      <c r="CR56" s="53">
        <f t="shared" si="119"/>
        <v>0</v>
      </c>
      <c r="CS56" s="303"/>
      <c r="CT56" s="53">
        <f t="shared" si="119"/>
        <v>0</v>
      </c>
      <c r="CU56" s="53">
        <f t="shared" si="119"/>
        <v>0</v>
      </c>
      <c r="CV56" s="54">
        <f t="shared" si="119"/>
        <v>0</v>
      </c>
      <c r="CW56" s="119">
        <f>SUMIFS(CW$10:CW$47,$F$10:$F$47,$E$55,$E$10:$E$47,$F$51)</f>
        <v>0</v>
      </c>
      <c r="CX56" s="53">
        <f>SUMIFS(CX$10:CX$47,$F$10:$F$47,$E$55,$E$10:$E$47,$F$51)</f>
        <v>0</v>
      </c>
      <c r="CY56" s="53">
        <f>SUMIFS(CY$10:CY$47,$F$10:$F$47,$E$55,$E$10:$E$47,$F$51)</f>
        <v>0</v>
      </c>
      <c r="CZ56" s="54">
        <f>SUMIFS(CZ$10:CZ$47,$F$10:$F$47,$E$55,$E$10:$E$47,$F$51)</f>
        <v>0</v>
      </c>
    </row>
    <row r="57" spans="1:104" ht="19.5" customHeight="1">
      <c r="A57" s="5"/>
      <c r="B57" s="5"/>
      <c r="C57" s="5"/>
      <c r="D57" s="5"/>
      <c r="E57" s="407"/>
      <c r="F57" s="115" t="s">
        <v>51</v>
      </c>
      <c r="G57" s="158">
        <f>P53</f>
        <v>47.1</v>
      </c>
      <c r="H57" s="53">
        <f>SUMIFS($H$10:$H$19,$F$10:$F$19,$E$55,$E$10:$E$19,$F$52)</f>
        <v>37300</v>
      </c>
      <c r="I57" s="54">
        <f>SUMIFS($I$10:$I$19,$F$10:$F$19,$E$55,$E$10:$E$19,$F$52)</f>
        <v>878200</v>
      </c>
      <c r="J57" s="107"/>
      <c r="K57" s="5"/>
      <c r="L57" s="5"/>
      <c r="M57" s="12"/>
      <c r="N57" s="5"/>
      <c r="O57" s="5"/>
      <c r="P57" s="5"/>
      <c r="Q57" s="5"/>
      <c r="R57" s="5"/>
      <c r="S57" s="91"/>
      <c r="T57" s="5"/>
      <c r="U57" s="5"/>
      <c r="V57" s="5"/>
      <c r="W57" s="5"/>
      <c r="X57" s="5"/>
      <c r="Y57" s="5"/>
      <c r="Z57" s="5"/>
      <c r="AA57" s="5"/>
      <c r="AB57" s="5"/>
      <c r="AC57" s="5"/>
      <c r="AD57" s="5"/>
      <c r="AE57" s="5"/>
      <c r="AF57" s="232"/>
      <c r="AG57" s="232"/>
      <c r="AH57" s="232"/>
      <c r="AI57" s="232"/>
      <c r="AJ57" s="232"/>
      <c r="AK57" s="232"/>
      <c r="AL57" s="232"/>
      <c r="AM57" s="232"/>
      <c r="AN57" s="232"/>
      <c r="AO57" s="232"/>
      <c r="AP57" s="232"/>
      <c r="AQ57" s="232"/>
      <c r="AR57" s="232"/>
      <c r="AS57" s="407"/>
      <c r="AT57" s="115" t="s">
        <v>51</v>
      </c>
      <c r="AU57" s="118">
        <f>COUNTIFS($AV$10:$AV$47,"&lt;&gt;",$F$10:$F$47,$E57,$E$10:$E$47,$F57)</f>
        <v>0</v>
      </c>
      <c r="AV57" s="53">
        <f t="shared" si="117"/>
        <v>0</v>
      </c>
      <c r="AW57" s="303"/>
      <c r="AX57" s="53">
        <f t="shared" si="117"/>
        <v>0</v>
      </c>
      <c r="AY57" s="53">
        <f t="shared" si="117"/>
        <v>0</v>
      </c>
      <c r="AZ57" s="54">
        <f>SUMIFS(AZ$10:AZ$47,$F$10:$F$47,$E$55,$E$10:$E$47,$F57)</f>
        <v>0</v>
      </c>
      <c r="BA57" s="118">
        <f t="shared" si="118"/>
        <v>0</v>
      </c>
      <c r="BB57" s="53">
        <f t="shared" si="119"/>
        <v>0</v>
      </c>
      <c r="BC57" s="303"/>
      <c r="BD57" s="53">
        <f t="shared" si="119"/>
        <v>0</v>
      </c>
      <c r="BE57" s="53">
        <f t="shared" si="119"/>
        <v>0</v>
      </c>
      <c r="BF57" s="54">
        <f t="shared" si="119"/>
        <v>0</v>
      </c>
      <c r="BG57" s="118">
        <f t="shared" si="120"/>
        <v>0</v>
      </c>
      <c r="BH57" s="53">
        <f t="shared" si="119"/>
        <v>0</v>
      </c>
      <c r="BI57" s="303"/>
      <c r="BJ57" s="53">
        <f t="shared" si="119"/>
        <v>0</v>
      </c>
      <c r="BK57" s="53">
        <f t="shared" si="119"/>
        <v>0</v>
      </c>
      <c r="BL57" s="54">
        <f t="shared" si="119"/>
        <v>0</v>
      </c>
      <c r="BM57" s="118">
        <f t="shared" si="121"/>
        <v>0</v>
      </c>
      <c r="BN57" s="53">
        <f t="shared" si="119"/>
        <v>0</v>
      </c>
      <c r="BO57" s="303"/>
      <c r="BP57" s="53">
        <f t="shared" si="119"/>
        <v>0</v>
      </c>
      <c r="BQ57" s="53">
        <f t="shared" si="119"/>
        <v>0</v>
      </c>
      <c r="BR57" s="54">
        <f t="shared" si="119"/>
        <v>0</v>
      </c>
      <c r="BS57" s="118">
        <f t="shared" si="122"/>
        <v>0</v>
      </c>
      <c r="BT57" s="53">
        <f t="shared" si="119"/>
        <v>0</v>
      </c>
      <c r="BU57" s="303"/>
      <c r="BV57" s="53">
        <f t="shared" si="119"/>
        <v>0</v>
      </c>
      <c r="BW57" s="53">
        <f t="shared" si="119"/>
        <v>0</v>
      </c>
      <c r="BX57" s="54">
        <f t="shared" si="119"/>
        <v>0</v>
      </c>
      <c r="BY57" s="118">
        <f t="shared" si="123"/>
        <v>0</v>
      </c>
      <c r="BZ57" s="53">
        <f t="shared" si="119"/>
        <v>0</v>
      </c>
      <c r="CA57" s="303"/>
      <c r="CB57" s="53">
        <f t="shared" si="119"/>
        <v>0</v>
      </c>
      <c r="CC57" s="53">
        <f t="shared" si="119"/>
        <v>0</v>
      </c>
      <c r="CD57" s="54">
        <f t="shared" si="119"/>
        <v>0</v>
      </c>
      <c r="CE57" s="118">
        <f t="shared" si="124"/>
        <v>0</v>
      </c>
      <c r="CF57" s="53">
        <f t="shared" si="119"/>
        <v>0</v>
      </c>
      <c r="CG57" s="303"/>
      <c r="CH57" s="53">
        <f t="shared" si="119"/>
        <v>0</v>
      </c>
      <c r="CI57" s="53">
        <f t="shared" si="119"/>
        <v>0</v>
      </c>
      <c r="CJ57" s="54">
        <f t="shared" si="119"/>
        <v>0</v>
      </c>
      <c r="CK57" s="118">
        <f t="shared" si="125"/>
        <v>0</v>
      </c>
      <c r="CL57" s="53">
        <f t="shared" si="119"/>
        <v>0</v>
      </c>
      <c r="CM57" s="303"/>
      <c r="CN57" s="53">
        <f t="shared" si="119"/>
        <v>0</v>
      </c>
      <c r="CO57" s="53">
        <f t="shared" si="119"/>
        <v>0</v>
      </c>
      <c r="CP57" s="54">
        <f t="shared" si="119"/>
        <v>0</v>
      </c>
      <c r="CQ57" s="118">
        <f t="shared" si="126"/>
        <v>0</v>
      </c>
      <c r="CR57" s="53">
        <f t="shared" si="119"/>
        <v>0</v>
      </c>
      <c r="CS57" s="303"/>
      <c r="CT57" s="53">
        <f t="shared" si="119"/>
        <v>0</v>
      </c>
      <c r="CU57" s="53">
        <f t="shared" si="119"/>
        <v>0</v>
      </c>
      <c r="CV57" s="54">
        <f t="shared" si="119"/>
        <v>0</v>
      </c>
      <c r="CW57" s="119">
        <f>SUMIFS(CW$10:CW$47,$F$10:$F$47,$E$55,$E$10:$E$47,$F$52)</f>
        <v>0</v>
      </c>
      <c r="CX57" s="53">
        <f>SUMIFS(CX$10:CX$47,$F$10:$F$47,$E$55,$E$10:$E$47,$F$52)</f>
        <v>0</v>
      </c>
      <c r="CY57" s="53">
        <f>SUMIFS(CY$10:CY$47,$F$10:$F$47,$E$55,$E$10:$E$47,$F$52)</f>
        <v>0</v>
      </c>
      <c r="CZ57" s="54">
        <f>SUMIFS(CZ$10:CZ$47,$F$10:$F$47,$E$55,$E$10:$E$47,$F$52)</f>
        <v>878200</v>
      </c>
    </row>
    <row r="58" spans="1:104" ht="19.5" customHeight="1" thickBot="1">
      <c r="A58" s="5"/>
      <c r="B58" s="5"/>
      <c r="C58" s="5"/>
      <c r="D58" s="5"/>
      <c r="E58" s="407"/>
      <c r="F58" s="115" t="s">
        <v>68</v>
      </c>
      <c r="G58" s="156">
        <f>Q53</f>
        <v>65.900000000000006</v>
      </c>
      <c r="H58" s="53">
        <f>SUMIFS($I$10:$I$19,$F$10:$F$19,$E$55,$E$10:$E$19,$F$53)</f>
        <v>0</v>
      </c>
      <c r="I58" s="54">
        <f>SUMIFS($I$10:$I$19,$F$10:$F$19,$E$55,$E$10:$E$19,$F$53)</f>
        <v>0</v>
      </c>
      <c r="J58" s="107"/>
      <c r="K58" s="5"/>
      <c r="L58" s="5"/>
      <c r="M58" s="12"/>
      <c r="N58" s="5"/>
      <c r="O58" s="5"/>
      <c r="P58" s="5"/>
      <c r="Q58" s="5"/>
      <c r="R58" s="5"/>
      <c r="S58" s="5"/>
      <c r="T58" s="5"/>
      <c r="U58" s="5"/>
      <c r="V58" s="5"/>
      <c r="W58" s="5"/>
      <c r="X58" s="5"/>
      <c r="Y58" s="5"/>
      <c r="Z58" s="5"/>
      <c r="AA58" s="5"/>
      <c r="AB58" s="5"/>
      <c r="AC58" s="5"/>
      <c r="AD58" s="5"/>
      <c r="AE58" s="5"/>
      <c r="AF58" s="231"/>
      <c r="AG58" s="231"/>
      <c r="AH58" s="231"/>
      <c r="AI58" s="231"/>
      <c r="AJ58" s="231"/>
      <c r="AK58" s="231"/>
      <c r="AL58" s="231"/>
      <c r="AM58" s="231"/>
      <c r="AN58" s="231"/>
      <c r="AO58" s="231"/>
      <c r="AP58" s="231"/>
      <c r="AQ58" s="231"/>
      <c r="AR58" s="231"/>
      <c r="AS58" s="407"/>
      <c r="AT58" s="115" t="s">
        <v>68</v>
      </c>
      <c r="AU58" s="313">
        <f>COUNTIFS($AV$10:$AV$47,"&lt;&gt;",$F$10:$F$47,$E58,$E$10:$E$47,$F58)</f>
        <v>0</v>
      </c>
      <c r="AV58" s="314">
        <f t="shared" si="117"/>
        <v>0</v>
      </c>
      <c r="AW58" s="315"/>
      <c r="AX58" s="314">
        <f t="shared" si="117"/>
        <v>0</v>
      </c>
      <c r="AY58" s="314">
        <f t="shared" si="117"/>
        <v>0</v>
      </c>
      <c r="AZ58" s="316">
        <f>SUMIFS(AZ$10:AZ$47,$F$10:$F$47,$E$55,$E$10:$E$47,$F58)</f>
        <v>0</v>
      </c>
      <c r="BA58" s="313">
        <f t="shared" si="118"/>
        <v>0</v>
      </c>
      <c r="BB58" s="314">
        <f t="shared" si="119"/>
        <v>0</v>
      </c>
      <c r="BC58" s="315"/>
      <c r="BD58" s="314">
        <f t="shared" si="119"/>
        <v>0</v>
      </c>
      <c r="BE58" s="314">
        <f t="shared" si="119"/>
        <v>0</v>
      </c>
      <c r="BF58" s="316">
        <f t="shared" si="119"/>
        <v>0</v>
      </c>
      <c r="BG58" s="313">
        <f t="shared" si="120"/>
        <v>0</v>
      </c>
      <c r="BH58" s="314">
        <f t="shared" si="119"/>
        <v>0</v>
      </c>
      <c r="BI58" s="315"/>
      <c r="BJ58" s="314">
        <f t="shared" si="119"/>
        <v>0</v>
      </c>
      <c r="BK58" s="314">
        <f t="shared" si="119"/>
        <v>0</v>
      </c>
      <c r="BL58" s="316">
        <f t="shared" si="119"/>
        <v>0</v>
      </c>
      <c r="BM58" s="313">
        <f t="shared" si="121"/>
        <v>0</v>
      </c>
      <c r="BN58" s="314">
        <f t="shared" si="119"/>
        <v>0</v>
      </c>
      <c r="BO58" s="315"/>
      <c r="BP58" s="314">
        <f t="shared" si="119"/>
        <v>0</v>
      </c>
      <c r="BQ58" s="314">
        <f t="shared" si="119"/>
        <v>0</v>
      </c>
      <c r="BR58" s="316">
        <f t="shared" si="119"/>
        <v>0</v>
      </c>
      <c r="BS58" s="313">
        <f t="shared" si="122"/>
        <v>0</v>
      </c>
      <c r="BT58" s="314">
        <f t="shared" si="119"/>
        <v>0</v>
      </c>
      <c r="BU58" s="315"/>
      <c r="BV58" s="314">
        <f t="shared" si="119"/>
        <v>0</v>
      </c>
      <c r="BW58" s="314">
        <f t="shared" si="119"/>
        <v>0</v>
      </c>
      <c r="BX58" s="316">
        <f t="shared" si="119"/>
        <v>0</v>
      </c>
      <c r="BY58" s="313">
        <f t="shared" si="123"/>
        <v>0</v>
      </c>
      <c r="BZ58" s="314">
        <f t="shared" si="119"/>
        <v>0</v>
      </c>
      <c r="CA58" s="315"/>
      <c r="CB58" s="314">
        <f t="shared" si="119"/>
        <v>0</v>
      </c>
      <c r="CC58" s="314">
        <f t="shared" si="119"/>
        <v>0</v>
      </c>
      <c r="CD58" s="316">
        <f t="shared" si="119"/>
        <v>0</v>
      </c>
      <c r="CE58" s="313">
        <f t="shared" si="124"/>
        <v>0</v>
      </c>
      <c r="CF58" s="314">
        <f t="shared" si="119"/>
        <v>0</v>
      </c>
      <c r="CG58" s="315"/>
      <c r="CH58" s="314">
        <f t="shared" si="119"/>
        <v>0</v>
      </c>
      <c r="CI58" s="314">
        <f t="shared" si="119"/>
        <v>0</v>
      </c>
      <c r="CJ58" s="316">
        <f t="shared" si="119"/>
        <v>0</v>
      </c>
      <c r="CK58" s="313">
        <f t="shared" si="125"/>
        <v>0</v>
      </c>
      <c r="CL58" s="314">
        <f t="shared" si="119"/>
        <v>0</v>
      </c>
      <c r="CM58" s="315"/>
      <c r="CN58" s="314">
        <f t="shared" si="119"/>
        <v>0</v>
      </c>
      <c r="CO58" s="314">
        <f t="shared" si="119"/>
        <v>0</v>
      </c>
      <c r="CP58" s="316">
        <f t="shared" si="119"/>
        <v>0</v>
      </c>
      <c r="CQ58" s="313">
        <f t="shared" si="126"/>
        <v>0</v>
      </c>
      <c r="CR58" s="314">
        <f t="shared" si="119"/>
        <v>0</v>
      </c>
      <c r="CS58" s="315"/>
      <c r="CT58" s="314">
        <f t="shared" si="119"/>
        <v>0</v>
      </c>
      <c r="CU58" s="314">
        <f t="shared" si="119"/>
        <v>0</v>
      </c>
      <c r="CV58" s="316">
        <f t="shared" si="119"/>
        <v>0</v>
      </c>
      <c r="CW58" s="327">
        <f>SUMIFS(CW$10:CW$47,$F$10:$F$47,$E$55,$E$10:$E$47,$F$53)</f>
        <v>0</v>
      </c>
      <c r="CX58" s="314">
        <f>SUMIFS(CX$10:CX$47,$F$10:$F$47,$E$55,$E$10:$E$47,$F$53)</f>
        <v>0</v>
      </c>
      <c r="CY58" s="314">
        <f>SUMIFS(CY$10:CY$47,$F$10:$F$47,$E$55,$E$10:$E$47,$F$53)</f>
        <v>0</v>
      </c>
      <c r="CZ58" s="316">
        <f>SUMIFS(CZ$10:CZ$47,$F$10:$F$47,$E$55,$E$10:$E$47,$F$53)</f>
        <v>0</v>
      </c>
    </row>
    <row r="59" spans="1:104" ht="19.5" customHeight="1" thickTop="1" thickBot="1">
      <c r="A59" s="5"/>
      <c r="B59" s="9"/>
      <c r="C59" s="9"/>
      <c r="D59" s="5"/>
      <c r="E59" s="408"/>
      <c r="F59" s="75" t="s">
        <v>69</v>
      </c>
      <c r="G59" s="159"/>
      <c r="H59" s="125">
        <f>SUM(H55:H58)</f>
        <v>37300</v>
      </c>
      <c r="I59" s="126">
        <f>SUM(I55:I58)</f>
        <v>878200</v>
      </c>
      <c r="J59" s="127"/>
      <c r="K59" s="131"/>
      <c r="L59" s="5"/>
      <c r="M59" s="12"/>
      <c r="N59" s="5"/>
      <c r="O59" s="5"/>
      <c r="P59" s="5"/>
      <c r="Q59" s="5"/>
      <c r="R59" s="5"/>
      <c r="S59" s="5"/>
      <c r="T59" s="5"/>
      <c r="U59" s="5"/>
      <c r="V59" s="5"/>
      <c r="W59" s="5"/>
      <c r="X59" s="5"/>
      <c r="Y59" s="5"/>
      <c r="Z59" s="5"/>
      <c r="AA59" s="5"/>
      <c r="AB59" s="5"/>
      <c r="AC59" s="5"/>
      <c r="AD59" s="5"/>
      <c r="AE59" s="5"/>
      <c r="AF59" s="231"/>
      <c r="AG59" s="231"/>
      <c r="AH59" s="231"/>
      <c r="AI59" s="231"/>
      <c r="AJ59" s="231"/>
      <c r="AK59" s="231"/>
      <c r="AL59" s="231"/>
      <c r="AM59" s="231"/>
      <c r="AN59" s="231"/>
      <c r="AO59" s="231"/>
      <c r="AP59" s="231"/>
      <c r="AQ59" s="231"/>
      <c r="AR59" s="231"/>
      <c r="AS59" s="408"/>
      <c r="AT59" s="75" t="s">
        <v>69</v>
      </c>
      <c r="AU59" s="142">
        <f t="shared" ref="AU59:BB59" si="127">SUM(AU55:AU58)</f>
        <v>0</v>
      </c>
      <c r="AV59" s="143">
        <f t="shared" si="127"/>
        <v>0</v>
      </c>
      <c r="AW59" s="304"/>
      <c r="AX59" s="143">
        <f t="shared" si="127"/>
        <v>0</v>
      </c>
      <c r="AY59" s="143">
        <f t="shared" si="127"/>
        <v>0</v>
      </c>
      <c r="AZ59" s="143">
        <f t="shared" si="127"/>
        <v>0</v>
      </c>
      <c r="BA59" s="142">
        <f t="shared" si="127"/>
        <v>0</v>
      </c>
      <c r="BB59" s="143">
        <f t="shared" si="127"/>
        <v>0</v>
      </c>
      <c r="BC59" s="304"/>
      <c r="BD59" s="143">
        <f t="shared" ref="BD59:BH59" si="128">SUM(BD55:BD58)</f>
        <v>0</v>
      </c>
      <c r="BE59" s="143">
        <f t="shared" si="128"/>
        <v>0</v>
      </c>
      <c r="BF59" s="143">
        <f t="shared" si="128"/>
        <v>0</v>
      </c>
      <c r="BG59" s="142">
        <f t="shared" si="128"/>
        <v>0</v>
      </c>
      <c r="BH59" s="143">
        <f t="shared" si="128"/>
        <v>0</v>
      </c>
      <c r="BI59" s="304"/>
      <c r="BJ59" s="143">
        <f t="shared" ref="BJ59:BN59" si="129">SUM(BJ55:BJ58)</f>
        <v>0</v>
      </c>
      <c r="BK59" s="143">
        <f t="shared" si="129"/>
        <v>0</v>
      </c>
      <c r="BL59" s="143">
        <f t="shared" si="129"/>
        <v>0</v>
      </c>
      <c r="BM59" s="142">
        <f t="shared" si="129"/>
        <v>0</v>
      </c>
      <c r="BN59" s="143">
        <f t="shared" si="129"/>
        <v>0</v>
      </c>
      <c r="BO59" s="304"/>
      <c r="BP59" s="143">
        <f t="shared" ref="BP59:BT59" si="130">SUM(BP55:BP58)</f>
        <v>0</v>
      </c>
      <c r="BQ59" s="143">
        <f t="shared" si="130"/>
        <v>0</v>
      </c>
      <c r="BR59" s="143">
        <f t="shared" si="130"/>
        <v>0</v>
      </c>
      <c r="BS59" s="142">
        <f t="shared" si="130"/>
        <v>0</v>
      </c>
      <c r="BT59" s="143">
        <f t="shared" si="130"/>
        <v>0</v>
      </c>
      <c r="BU59" s="304"/>
      <c r="BV59" s="143">
        <f t="shared" ref="BV59:BZ59" si="131">SUM(BV55:BV58)</f>
        <v>0</v>
      </c>
      <c r="BW59" s="143">
        <f t="shared" si="131"/>
        <v>0</v>
      </c>
      <c r="BX59" s="143">
        <f t="shared" si="131"/>
        <v>0</v>
      </c>
      <c r="BY59" s="142">
        <f t="shared" si="131"/>
        <v>0</v>
      </c>
      <c r="BZ59" s="143">
        <f t="shared" si="131"/>
        <v>0</v>
      </c>
      <c r="CA59" s="304"/>
      <c r="CB59" s="143">
        <f t="shared" ref="CB59:CF59" si="132">SUM(CB55:CB58)</f>
        <v>0</v>
      </c>
      <c r="CC59" s="143">
        <f t="shared" si="132"/>
        <v>0</v>
      </c>
      <c r="CD59" s="143">
        <f t="shared" si="132"/>
        <v>0</v>
      </c>
      <c r="CE59" s="142">
        <f t="shared" si="132"/>
        <v>0</v>
      </c>
      <c r="CF59" s="143">
        <f t="shared" si="132"/>
        <v>0</v>
      </c>
      <c r="CG59" s="304"/>
      <c r="CH59" s="143">
        <f t="shared" ref="CH59:CL59" si="133">SUM(CH55:CH58)</f>
        <v>0</v>
      </c>
      <c r="CI59" s="143">
        <f t="shared" si="133"/>
        <v>0</v>
      </c>
      <c r="CJ59" s="143">
        <f t="shared" si="133"/>
        <v>0</v>
      </c>
      <c r="CK59" s="142">
        <f t="shared" si="133"/>
        <v>0</v>
      </c>
      <c r="CL59" s="143">
        <f t="shared" si="133"/>
        <v>0</v>
      </c>
      <c r="CM59" s="304"/>
      <c r="CN59" s="143">
        <f t="shared" ref="CN59:CR59" si="134">SUM(CN55:CN58)</f>
        <v>0</v>
      </c>
      <c r="CO59" s="143">
        <f t="shared" si="134"/>
        <v>0</v>
      </c>
      <c r="CP59" s="143">
        <f t="shared" si="134"/>
        <v>0</v>
      </c>
      <c r="CQ59" s="142">
        <f t="shared" si="134"/>
        <v>0</v>
      </c>
      <c r="CR59" s="143">
        <f t="shared" si="134"/>
        <v>0</v>
      </c>
      <c r="CS59" s="304"/>
      <c r="CT59" s="143">
        <f t="shared" ref="CT59:CV59" si="135">SUM(CT55:CT58)</f>
        <v>0</v>
      </c>
      <c r="CU59" s="143">
        <f t="shared" si="135"/>
        <v>0</v>
      </c>
      <c r="CV59" s="143">
        <f t="shared" si="135"/>
        <v>0</v>
      </c>
      <c r="CW59" s="322">
        <f>SUM(CW55:CW58)</f>
        <v>0</v>
      </c>
      <c r="CX59" s="143">
        <f>SUM(CX55:CX58)</f>
        <v>0</v>
      </c>
      <c r="CY59" s="143">
        <f>SUM(CY55:CY58)</f>
        <v>0</v>
      </c>
      <c r="CZ59" s="323">
        <f>SUM(CZ55:CZ58)</f>
        <v>878200</v>
      </c>
    </row>
    <row r="60" spans="1:104" ht="19.5" customHeight="1">
      <c r="A60" s="5"/>
      <c r="B60" s="132"/>
      <c r="C60" s="9"/>
      <c r="D60" s="5"/>
      <c r="E60" s="406" t="s">
        <v>6</v>
      </c>
      <c r="F60" s="104">
        <v>1.1499999999999999</v>
      </c>
      <c r="G60" s="160">
        <f>N54</f>
        <v>17.3</v>
      </c>
      <c r="H60" s="105">
        <f>SUMIFS($H$10:$H$19,$F$10:$F$19,$E$60,$E$10:$E$19,$F$50)</f>
        <v>0</v>
      </c>
      <c r="I60" s="106">
        <f>SUMIFS($I$10:$I$19,$F$10:$F$19,$E$60,$E$10:$E$19,$F$50)</f>
        <v>0</v>
      </c>
      <c r="J60" s="107"/>
      <c r="K60" s="5"/>
      <c r="L60" s="5"/>
      <c r="M60" s="12"/>
      <c r="N60" s="5"/>
      <c r="O60" s="5"/>
      <c r="P60" s="5"/>
      <c r="Q60" s="5"/>
      <c r="R60" s="5"/>
      <c r="S60" s="5"/>
      <c r="T60" s="5"/>
      <c r="U60" s="5"/>
      <c r="V60" s="5"/>
      <c r="W60" s="5"/>
      <c r="X60" s="5"/>
      <c r="Y60" s="5"/>
      <c r="Z60" s="5"/>
      <c r="AA60" s="5"/>
      <c r="AB60" s="5"/>
      <c r="AC60" s="5"/>
      <c r="AD60" s="5"/>
      <c r="AE60" s="5"/>
      <c r="AF60" s="231"/>
      <c r="AG60" s="231"/>
      <c r="AH60" s="231"/>
      <c r="AI60" s="231"/>
      <c r="AJ60" s="231"/>
      <c r="AK60" s="231"/>
      <c r="AL60" s="231"/>
      <c r="AM60" s="231"/>
      <c r="AN60" s="231"/>
      <c r="AO60" s="231"/>
      <c r="AP60" s="231"/>
      <c r="AQ60" s="231"/>
      <c r="AR60" s="231"/>
      <c r="AS60" s="406" t="s">
        <v>6</v>
      </c>
      <c r="AT60" s="104">
        <v>1.1499999999999999</v>
      </c>
      <c r="AU60" s="111">
        <f>COUNTIFS($AV$10:$AV$47,"&lt;&gt;",$F$10:$F$47,$E$60,$E$10:$E$47,$F60)</f>
        <v>0</v>
      </c>
      <c r="AV60" s="105">
        <f t="shared" ref="AV60:BN63" si="136">SUMIFS(AV$10:AV$47,$F$10:$F$47,$E$60,$E$10:$E$47,$F60)</f>
        <v>0</v>
      </c>
      <c r="AW60" s="302"/>
      <c r="AX60" s="105">
        <f t="shared" si="136"/>
        <v>0</v>
      </c>
      <c r="AY60" s="105">
        <f t="shared" si="136"/>
        <v>0</v>
      </c>
      <c r="AZ60" s="105">
        <f t="shared" si="136"/>
        <v>0</v>
      </c>
      <c r="BA60" s="111">
        <f t="shared" ref="BA60:BA63" si="137">COUNTIFS($AV$10:$AV$47,"&lt;&gt;",$F$10:$F$47,$E$60,$E$10:$E$47,$F60)</f>
        <v>0</v>
      </c>
      <c r="BB60" s="105">
        <f t="shared" si="136"/>
        <v>0</v>
      </c>
      <c r="BC60" s="302"/>
      <c r="BD60" s="105">
        <f t="shared" si="136"/>
        <v>0</v>
      </c>
      <c r="BE60" s="105">
        <f t="shared" si="136"/>
        <v>0</v>
      </c>
      <c r="BF60" s="105">
        <f t="shared" si="136"/>
        <v>0</v>
      </c>
      <c r="BG60" s="111">
        <f t="shared" ref="BG60:BG63" si="138">COUNTIFS($AV$10:$AV$47,"&lt;&gt;",$F$10:$F$47,$E$60,$E$10:$E$47,$F60)</f>
        <v>0</v>
      </c>
      <c r="BH60" s="105">
        <f t="shared" si="136"/>
        <v>0</v>
      </c>
      <c r="BI60" s="302"/>
      <c r="BJ60" s="105">
        <f t="shared" si="136"/>
        <v>0</v>
      </c>
      <c r="BK60" s="105">
        <f t="shared" si="136"/>
        <v>0</v>
      </c>
      <c r="BL60" s="105">
        <f t="shared" si="136"/>
        <v>0</v>
      </c>
      <c r="BM60" s="111">
        <f t="shared" ref="BM60:BM63" si="139">COUNTIFS($AV$10:$AV$47,"&lt;&gt;",$F$10:$F$47,$E$60,$E$10:$E$47,$F60)</f>
        <v>0</v>
      </c>
      <c r="BN60" s="105">
        <f t="shared" si="136"/>
        <v>0</v>
      </c>
      <c r="BO60" s="302"/>
      <c r="BP60" s="105">
        <f t="shared" ref="BP60:CV63" si="140">SUMIFS(BP$10:BP$47,$F$10:$F$47,$E$60,$E$10:$E$47,$F60)</f>
        <v>0</v>
      </c>
      <c r="BQ60" s="105">
        <f t="shared" si="140"/>
        <v>0</v>
      </c>
      <c r="BR60" s="105">
        <f t="shared" si="140"/>
        <v>0</v>
      </c>
      <c r="BS60" s="111">
        <f t="shared" ref="BS60:BS63" si="141">COUNTIFS($AV$10:$AV$47,"&lt;&gt;",$F$10:$F$47,$E$60,$E$10:$E$47,$F60)</f>
        <v>0</v>
      </c>
      <c r="BT60" s="105">
        <f t="shared" si="140"/>
        <v>0</v>
      </c>
      <c r="BU60" s="302"/>
      <c r="BV60" s="105">
        <f t="shared" si="140"/>
        <v>0</v>
      </c>
      <c r="BW60" s="105">
        <f t="shared" si="140"/>
        <v>0</v>
      </c>
      <c r="BX60" s="105">
        <f t="shared" si="140"/>
        <v>0</v>
      </c>
      <c r="BY60" s="111">
        <f t="shared" ref="BY60:BY63" si="142">COUNTIFS($AV$10:$AV$47,"&lt;&gt;",$F$10:$F$47,$E$60,$E$10:$E$47,$F60)</f>
        <v>0</v>
      </c>
      <c r="BZ60" s="105">
        <f t="shared" si="140"/>
        <v>0</v>
      </c>
      <c r="CA60" s="302"/>
      <c r="CB60" s="105">
        <f t="shared" si="140"/>
        <v>0</v>
      </c>
      <c r="CC60" s="105">
        <f t="shared" si="140"/>
        <v>0</v>
      </c>
      <c r="CD60" s="105">
        <f t="shared" si="140"/>
        <v>0</v>
      </c>
      <c r="CE60" s="111">
        <f t="shared" ref="CE60:CE63" si="143">COUNTIFS($AV$10:$AV$47,"&lt;&gt;",$F$10:$F$47,$E$60,$E$10:$E$47,$F60)</f>
        <v>0</v>
      </c>
      <c r="CF60" s="105">
        <f t="shared" si="140"/>
        <v>0</v>
      </c>
      <c r="CG60" s="302"/>
      <c r="CH60" s="105">
        <f t="shared" si="140"/>
        <v>0</v>
      </c>
      <c r="CI60" s="105">
        <f t="shared" si="140"/>
        <v>0</v>
      </c>
      <c r="CJ60" s="105">
        <f t="shared" si="140"/>
        <v>0</v>
      </c>
      <c r="CK60" s="111">
        <f t="shared" ref="CK60:CK63" si="144">COUNTIFS($AV$10:$AV$47,"&lt;&gt;",$F$10:$F$47,$E$60,$E$10:$E$47,$F60)</f>
        <v>0</v>
      </c>
      <c r="CL60" s="105">
        <f t="shared" si="140"/>
        <v>0</v>
      </c>
      <c r="CM60" s="302"/>
      <c r="CN60" s="105">
        <f t="shared" si="140"/>
        <v>0</v>
      </c>
      <c r="CO60" s="105">
        <f t="shared" si="140"/>
        <v>0</v>
      </c>
      <c r="CP60" s="105">
        <f t="shared" si="140"/>
        <v>0</v>
      </c>
      <c r="CQ60" s="111">
        <f t="shared" ref="CQ60:CQ63" si="145">COUNTIFS($AV$10:$AV$47,"&lt;&gt;",$F$10:$F$47,$E$60,$E$10:$E$47,$F60)</f>
        <v>0</v>
      </c>
      <c r="CR60" s="105">
        <f t="shared" si="140"/>
        <v>0</v>
      </c>
      <c r="CS60" s="302"/>
      <c r="CT60" s="105">
        <f t="shared" si="140"/>
        <v>0</v>
      </c>
      <c r="CU60" s="105">
        <f t="shared" si="140"/>
        <v>0</v>
      </c>
      <c r="CV60" s="105">
        <f t="shared" si="140"/>
        <v>0</v>
      </c>
      <c r="CW60" s="112">
        <f>SUMIFS(CW$10:CW$47,$F$10:$F$47,$E$60,$E$10:$E$47,$F$50)</f>
        <v>0</v>
      </c>
      <c r="CX60" s="105">
        <f>SUMIFS(CX$10:CX$47,$F$10:$F$47,$E$60,$E$10:$E$47,$F$50)</f>
        <v>0</v>
      </c>
      <c r="CY60" s="105">
        <f>SUMIFS(CY$10:CY$47,$F$10:$F$47,$E$60,$E$10:$E$47,$F$50)</f>
        <v>0</v>
      </c>
      <c r="CZ60" s="106">
        <f>SUMIFS(CZ$10:CZ$47,$F$10:$F$47,$E$60,$E$10:$E$47,$F$50)</f>
        <v>0</v>
      </c>
    </row>
    <row r="61" spans="1:104" ht="19.5" customHeight="1">
      <c r="A61" s="5"/>
      <c r="B61" s="132"/>
      <c r="C61" s="9"/>
      <c r="D61" s="5"/>
      <c r="E61" s="407"/>
      <c r="F61" s="115" t="s">
        <v>65</v>
      </c>
      <c r="G61" s="161">
        <f>O54</f>
        <v>34.700000000000003</v>
      </c>
      <c r="H61" s="53">
        <f>SUMIFS($H$10:$H$19,$F$10:$F$19,$E$60,$E$10:$E$19,$F$51)</f>
        <v>0</v>
      </c>
      <c r="I61" s="54">
        <f>SUMIFS($I$10:$I$19,$F$10:$F$19,$E$60,$E$10:$E$19,$F$51)</f>
        <v>0</v>
      </c>
      <c r="J61" s="107"/>
      <c r="K61" s="5"/>
      <c r="L61" s="5"/>
      <c r="M61" s="12"/>
      <c r="N61" s="5"/>
      <c r="O61" s="5"/>
      <c r="P61" s="5"/>
      <c r="Q61" s="5"/>
      <c r="R61" s="5"/>
      <c r="S61" s="5"/>
      <c r="T61" s="5"/>
      <c r="U61" s="5"/>
      <c r="V61" s="5"/>
      <c r="W61" s="5"/>
      <c r="X61" s="5"/>
      <c r="Y61" s="5"/>
      <c r="Z61" s="5"/>
      <c r="AA61" s="5"/>
      <c r="AB61" s="5"/>
      <c r="AC61" s="5"/>
      <c r="AD61" s="5"/>
      <c r="AE61" s="5"/>
      <c r="AF61" s="231"/>
      <c r="AG61" s="231"/>
      <c r="AH61" s="231"/>
      <c r="AI61" s="231"/>
      <c r="AJ61" s="231"/>
      <c r="AK61" s="231"/>
      <c r="AL61" s="231"/>
      <c r="AM61" s="231"/>
      <c r="AN61" s="231"/>
      <c r="AO61" s="231"/>
      <c r="AP61" s="231"/>
      <c r="AQ61" s="231"/>
      <c r="AR61" s="231"/>
      <c r="AS61" s="407"/>
      <c r="AT61" s="115" t="s">
        <v>65</v>
      </c>
      <c r="AU61" s="118">
        <f>COUNTIFS($AV$10:$AV$47,"&lt;&gt;",$F$10:$F$47,$E$60,$E$10:$E$47,$F61)</f>
        <v>0</v>
      </c>
      <c r="AV61" s="53">
        <f t="shared" si="136"/>
        <v>0</v>
      </c>
      <c r="AW61" s="303"/>
      <c r="AX61" s="53">
        <f t="shared" si="136"/>
        <v>0</v>
      </c>
      <c r="AY61" s="53">
        <f t="shared" si="136"/>
        <v>0</v>
      </c>
      <c r="AZ61" s="53">
        <f t="shared" si="136"/>
        <v>0</v>
      </c>
      <c r="BA61" s="118">
        <f t="shared" si="137"/>
        <v>0</v>
      </c>
      <c r="BB61" s="53">
        <f t="shared" si="136"/>
        <v>0</v>
      </c>
      <c r="BC61" s="303"/>
      <c r="BD61" s="53">
        <f t="shared" si="136"/>
        <v>0</v>
      </c>
      <c r="BE61" s="53">
        <f t="shared" si="136"/>
        <v>0</v>
      </c>
      <c r="BF61" s="53">
        <f t="shared" si="136"/>
        <v>0</v>
      </c>
      <c r="BG61" s="118">
        <f t="shared" si="138"/>
        <v>0</v>
      </c>
      <c r="BH61" s="53">
        <f t="shared" si="136"/>
        <v>0</v>
      </c>
      <c r="BI61" s="303"/>
      <c r="BJ61" s="53">
        <f t="shared" si="136"/>
        <v>0</v>
      </c>
      <c r="BK61" s="53">
        <f t="shared" si="136"/>
        <v>0</v>
      </c>
      <c r="BL61" s="53">
        <f t="shared" si="136"/>
        <v>0</v>
      </c>
      <c r="BM61" s="118">
        <f t="shared" si="139"/>
        <v>0</v>
      </c>
      <c r="BN61" s="53">
        <f t="shared" si="136"/>
        <v>0</v>
      </c>
      <c r="BO61" s="303"/>
      <c r="BP61" s="53">
        <f t="shared" si="140"/>
        <v>0</v>
      </c>
      <c r="BQ61" s="53">
        <f t="shared" si="140"/>
        <v>0</v>
      </c>
      <c r="BR61" s="53">
        <f t="shared" si="140"/>
        <v>0</v>
      </c>
      <c r="BS61" s="118">
        <f t="shared" si="141"/>
        <v>0</v>
      </c>
      <c r="BT61" s="53">
        <f t="shared" si="140"/>
        <v>0</v>
      </c>
      <c r="BU61" s="303"/>
      <c r="BV61" s="53">
        <f t="shared" si="140"/>
        <v>0</v>
      </c>
      <c r="BW61" s="53">
        <f t="shared" si="140"/>
        <v>0</v>
      </c>
      <c r="BX61" s="53">
        <f t="shared" si="140"/>
        <v>0</v>
      </c>
      <c r="BY61" s="118">
        <f t="shared" si="142"/>
        <v>0</v>
      </c>
      <c r="BZ61" s="53">
        <f t="shared" si="140"/>
        <v>0</v>
      </c>
      <c r="CA61" s="303"/>
      <c r="CB61" s="53">
        <f t="shared" si="140"/>
        <v>0</v>
      </c>
      <c r="CC61" s="53">
        <f t="shared" si="140"/>
        <v>0</v>
      </c>
      <c r="CD61" s="53">
        <f t="shared" si="140"/>
        <v>0</v>
      </c>
      <c r="CE61" s="118">
        <f t="shared" si="143"/>
        <v>0</v>
      </c>
      <c r="CF61" s="53">
        <f t="shared" si="140"/>
        <v>0</v>
      </c>
      <c r="CG61" s="303"/>
      <c r="CH61" s="53">
        <f t="shared" si="140"/>
        <v>0</v>
      </c>
      <c r="CI61" s="53">
        <f t="shared" si="140"/>
        <v>0</v>
      </c>
      <c r="CJ61" s="53">
        <f t="shared" si="140"/>
        <v>0</v>
      </c>
      <c r="CK61" s="118">
        <f t="shared" si="144"/>
        <v>0</v>
      </c>
      <c r="CL61" s="53">
        <f t="shared" si="140"/>
        <v>0</v>
      </c>
      <c r="CM61" s="303"/>
      <c r="CN61" s="53">
        <f t="shared" si="140"/>
        <v>0</v>
      </c>
      <c r="CO61" s="53">
        <f t="shared" si="140"/>
        <v>0</v>
      </c>
      <c r="CP61" s="53">
        <f t="shared" si="140"/>
        <v>0</v>
      </c>
      <c r="CQ61" s="118">
        <f t="shared" si="145"/>
        <v>0</v>
      </c>
      <c r="CR61" s="53">
        <f t="shared" si="140"/>
        <v>0</v>
      </c>
      <c r="CS61" s="303"/>
      <c r="CT61" s="53">
        <f t="shared" si="140"/>
        <v>0</v>
      </c>
      <c r="CU61" s="53">
        <f t="shared" si="140"/>
        <v>0</v>
      </c>
      <c r="CV61" s="53">
        <f t="shared" si="140"/>
        <v>0</v>
      </c>
      <c r="CW61" s="119">
        <f>SUMIFS(CW$10:CW$47,$F$10:$F$47,$E$60,$E$10:$E$47,$F$51)</f>
        <v>0</v>
      </c>
      <c r="CX61" s="53">
        <f>SUMIFS(CX$10:CX$47,$F$10:$F$47,$E$60,$E$10:$E$47,$F$51)</f>
        <v>0</v>
      </c>
      <c r="CY61" s="53">
        <f>SUMIFS(CY$10:CY$47,$F$10:$F$47,$E$60,$E$10:$E$47,$F$51)</f>
        <v>0</v>
      </c>
      <c r="CZ61" s="54">
        <f>SUMIFS(CZ$10:CZ$47,$F$10:$F$47,$E$60,$E$10:$E$47,$F$51)</f>
        <v>0</v>
      </c>
    </row>
    <row r="62" spans="1:104" ht="19.5" customHeight="1">
      <c r="A62" s="5"/>
      <c r="B62" s="9"/>
      <c r="C62" s="9"/>
      <c r="D62" s="5"/>
      <c r="E62" s="407"/>
      <c r="F62" s="115" t="s">
        <v>51</v>
      </c>
      <c r="G62" s="162">
        <f>P54</f>
        <v>57.8</v>
      </c>
      <c r="H62" s="53">
        <f>SUMIFS($H$10:$H$19,$F$10:$F$19,$E$60,$E$10:$E$19,$F$52)</f>
        <v>48389</v>
      </c>
      <c r="I62" s="54">
        <f>SUMIFS($I$10:$I$19,$F$10:$F$19,$E$60,$E$10:$E$19,$F$52)</f>
        <v>1398300</v>
      </c>
      <c r="J62" s="107"/>
      <c r="K62" s="5"/>
      <c r="L62" s="5"/>
      <c r="M62" s="12"/>
      <c r="N62" s="5"/>
      <c r="O62" s="5"/>
      <c r="P62" s="5"/>
      <c r="Q62" s="5"/>
      <c r="R62" s="5"/>
      <c r="S62" s="5"/>
      <c r="T62" s="5"/>
      <c r="U62" s="5"/>
      <c r="V62" s="5"/>
      <c r="W62" s="5"/>
      <c r="X62" s="5"/>
      <c r="Y62" s="5"/>
      <c r="Z62" s="5"/>
      <c r="AA62" s="5"/>
      <c r="AB62" s="5"/>
      <c r="AC62" s="5"/>
      <c r="AD62" s="5"/>
      <c r="AE62" s="5"/>
      <c r="AF62" s="232"/>
      <c r="AG62" s="232"/>
      <c r="AH62" s="232"/>
      <c r="AI62" s="232"/>
      <c r="AJ62" s="232"/>
      <c r="AK62" s="232"/>
      <c r="AL62" s="232"/>
      <c r="AM62" s="232"/>
      <c r="AN62" s="232"/>
      <c r="AO62" s="232"/>
      <c r="AP62" s="232"/>
      <c r="AQ62" s="232"/>
      <c r="AR62" s="232"/>
      <c r="AS62" s="407"/>
      <c r="AT62" s="115" t="s">
        <v>51</v>
      </c>
      <c r="AU62" s="118">
        <f>COUNTIFS($AV$10:$AV$47,"&lt;&gt;",$F$10:$F$47,$E$60,$E$10:$E$47,$F62)</f>
        <v>0</v>
      </c>
      <c r="AV62" s="53">
        <f t="shared" si="136"/>
        <v>0</v>
      </c>
      <c r="AW62" s="303"/>
      <c r="AX62" s="53">
        <f t="shared" si="136"/>
        <v>0</v>
      </c>
      <c r="AY62" s="53">
        <f t="shared" si="136"/>
        <v>0</v>
      </c>
      <c r="AZ62" s="53">
        <f t="shared" si="136"/>
        <v>0</v>
      </c>
      <c r="BA62" s="118">
        <f t="shared" si="137"/>
        <v>0</v>
      </c>
      <c r="BB62" s="53">
        <f t="shared" si="136"/>
        <v>0</v>
      </c>
      <c r="BC62" s="303"/>
      <c r="BD62" s="53">
        <f t="shared" si="136"/>
        <v>0</v>
      </c>
      <c r="BE62" s="53">
        <f t="shared" si="136"/>
        <v>0</v>
      </c>
      <c r="BF62" s="53">
        <f t="shared" si="136"/>
        <v>0</v>
      </c>
      <c r="BG62" s="118">
        <f t="shared" si="138"/>
        <v>0</v>
      </c>
      <c r="BH62" s="53">
        <f t="shared" si="136"/>
        <v>0</v>
      </c>
      <c r="BI62" s="303"/>
      <c r="BJ62" s="53">
        <f t="shared" si="136"/>
        <v>0</v>
      </c>
      <c r="BK62" s="53">
        <f t="shared" si="136"/>
        <v>0</v>
      </c>
      <c r="BL62" s="53">
        <f t="shared" si="136"/>
        <v>0</v>
      </c>
      <c r="BM62" s="118">
        <f t="shared" si="139"/>
        <v>0</v>
      </c>
      <c r="BN62" s="53">
        <f t="shared" si="136"/>
        <v>0</v>
      </c>
      <c r="BO62" s="303"/>
      <c r="BP62" s="53">
        <f t="shared" si="140"/>
        <v>0</v>
      </c>
      <c r="BQ62" s="53">
        <f t="shared" si="140"/>
        <v>0</v>
      </c>
      <c r="BR62" s="53">
        <f t="shared" si="140"/>
        <v>0</v>
      </c>
      <c r="BS62" s="118">
        <f t="shared" si="141"/>
        <v>0</v>
      </c>
      <c r="BT62" s="53">
        <f t="shared" si="140"/>
        <v>0</v>
      </c>
      <c r="BU62" s="303"/>
      <c r="BV62" s="53">
        <f t="shared" si="140"/>
        <v>0</v>
      </c>
      <c r="BW62" s="53">
        <f t="shared" si="140"/>
        <v>0</v>
      </c>
      <c r="BX62" s="53">
        <f t="shared" si="140"/>
        <v>0</v>
      </c>
      <c r="BY62" s="118">
        <f t="shared" si="142"/>
        <v>0</v>
      </c>
      <c r="BZ62" s="53">
        <f t="shared" si="140"/>
        <v>0</v>
      </c>
      <c r="CA62" s="303"/>
      <c r="CB62" s="53">
        <f t="shared" si="140"/>
        <v>0</v>
      </c>
      <c r="CC62" s="53">
        <f t="shared" si="140"/>
        <v>0</v>
      </c>
      <c r="CD62" s="53">
        <f t="shared" si="140"/>
        <v>0</v>
      </c>
      <c r="CE62" s="118">
        <f t="shared" si="143"/>
        <v>0</v>
      </c>
      <c r="CF62" s="53">
        <f t="shared" si="140"/>
        <v>0</v>
      </c>
      <c r="CG62" s="303"/>
      <c r="CH62" s="53">
        <f t="shared" si="140"/>
        <v>0</v>
      </c>
      <c r="CI62" s="53">
        <f t="shared" si="140"/>
        <v>0</v>
      </c>
      <c r="CJ62" s="53">
        <f t="shared" si="140"/>
        <v>0</v>
      </c>
      <c r="CK62" s="118">
        <f t="shared" si="144"/>
        <v>0</v>
      </c>
      <c r="CL62" s="53">
        <f t="shared" si="140"/>
        <v>0</v>
      </c>
      <c r="CM62" s="303"/>
      <c r="CN62" s="53">
        <f t="shared" si="140"/>
        <v>0</v>
      </c>
      <c r="CO62" s="53">
        <f t="shared" si="140"/>
        <v>0</v>
      </c>
      <c r="CP62" s="53">
        <f t="shared" si="140"/>
        <v>0</v>
      </c>
      <c r="CQ62" s="118">
        <f t="shared" si="145"/>
        <v>0</v>
      </c>
      <c r="CR62" s="53">
        <f t="shared" si="140"/>
        <v>0</v>
      </c>
      <c r="CS62" s="303"/>
      <c r="CT62" s="53">
        <f t="shared" si="140"/>
        <v>0</v>
      </c>
      <c r="CU62" s="53">
        <f t="shared" si="140"/>
        <v>0</v>
      </c>
      <c r="CV62" s="53">
        <f t="shared" si="140"/>
        <v>0</v>
      </c>
      <c r="CW62" s="119">
        <f>SUMIFS(CW$10:CW$47,$F$10:$F$47,$E$60,$E$10:$E$47,$F$52)</f>
        <v>0</v>
      </c>
      <c r="CX62" s="53">
        <f>SUMIFS(CX$10:CX$47,$F$10:$F$47,$E$60,$E$10:$E$47,$F$52)</f>
        <v>0</v>
      </c>
      <c r="CY62" s="53">
        <f>SUMIFS(CY$10:CY$47,$F$10:$F$47,$E$60,$E$10:$E$47,$F$52)</f>
        <v>0</v>
      </c>
      <c r="CZ62" s="54">
        <f>SUMIFS(CZ$10:CZ$47,$F$10:$F$47,$E$60,$E$10:$E$47,$F$52)</f>
        <v>1398300</v>
      </c>
    </row>
    <row r="63" spans="1:104" ht="19.5" customHeight="1" thickBot="1">
      <c r="A63" s="5"/>
      <c r="B63" s="5"/>
      <c r="C63" s="5"/>
      <c r="D63" s="5"/>
      <c r="E63" s="407"/>
      <c r="F63" s="115" t="s">
        <v>68</v>
      </c>
      <c r="G63" s="162">
        <f>Q54</f>
        <v>80.900000000000006</v>
      </c>
      <c r="H63" s="53">
        <f>SUMIFS($H$10:$H$19,$F$10:$F$19,$E$60,$E$10:$E$19,$F$53)</f>
        <v>0</v>
      </c>
      <c r="I63" s="54">
        <f>SUMIFS($I$10:$I$19,$F$10:$F$19,$E$60,$E$10:$E$19,$F$53)</f>
        <v>0</v>
      </c>
      <c r="J63" s="107"/>
      <c r="K63" s="5"/>
      <c r="L63" s="5"/>
      <c r="M63" s="12"/>
      <c r="N63" s="5"/>
      <c r="O63" s="5"/>
      <c r="P63" s="5"/>
      <c r="Q63" s="5"/>
      <c r="R63" s="5"/>
      <c r="S63" s="5"/>
      <c r="T63" s="5"/>
      <c r="U63" s="5"/>
      <c r="V63" s="5"/>
      <c r="W63" s="5"/>
      <c r="X63" s="5"/>
      <c r="Y63" s="5"/>
      <c r="Z63" s="5"/>
      <c r="AA63" s="5"/>
      <c r="AB63" s="5"/>
      <c r="AC63" s="5"/>
      <c r="AD63" s="5"/>
      <c r="AE63" s="5"/>
      <c r="AF63" s="232"/>
      <c r="AG63" s="232"/>
      <c r="AH63" s="232"/>
      <c r="AI63" s="232"/>
      <c r="AJ63" s="232"/>
      <c r="AK63" s="232"/>
      <c r="AL63" s="232"/>
      <c r="AM63" s="232"/>
      <c r="AN63" s="232"/>
      <c r="AO63" s="232"/>
      <c r="AP63" s="232"/>
      <c r="AQ63" s="232"/>
      <c r="AR63" s="232"/>
      <c r="AS63" s="407"/>
      <c r="AT63" s="115" t="s">
        <v>68</v>
      </c>
      <c r="AU63" s="313">
        <f>COUNTIFS($AV$10:$AV$47,"&lt;&gt;",$F$10:$F$47,$E$60,$E$10:$E$47,$F63)</f>
        <v>0</v>
      </c>
      <c r="AV63" s="314">
        <f t="shared" si="136"/>
        <v>0</v>
      </c>
      <c r="AW63" s="315"/>
      <c r="AX63" s="314">
        <f t="shared" si="136"/>
        <v>0</v>
      </c>
      <c r="AY63" s="314">
        <f t="shared" si="136"/>
        <v>0</v>
      </c>
      <c r="AZ63" s="316">
        <f t="shared" si="136"/>
        <v>0</v>
      </c>
      <c r="BA63" s="313">
        <f t="shared" si="137"/>
        <v>0</v>
      </c>
      <c r="BB63" s="314">
        <f t="shared" si="136"/>
        <v>0</v>
      </c>
      <c r="BC63" s="315"/>
      <c r="BD63" s="314">
        <f t="shared" si="136"/>
        <v>0</v>
      </c>
      <c r="BE63" s="314">
        <f t="shared" si="136"/>
        <v>0</v>
      </c>
      <c r="BF63" s="316">
        <f t="shared" si="136"/>
        <v>0</v>
      </c>
      <c r="BG63" s="313">
        <f t="shared" si="138"/>
        <v>0</v>
      </c>
      <c r="BH63" s="314">
        <f t="shared" si="136"/>
        <v>0</v>
      </c>
      <c r="BI63" s="315"/>
      <c r="BJ63" s="314">
        <f t="shared" si="136"/>
        <v>0</v>
      </c>
      <c r="BK63" s="314">
        <f t="shared" si="136"/>
        <v>0</v>
      </c>
      <c r="BL63" s="316">
        <f t="shared" si="136"/>
        <v>0</v>
      </c>
      <c r="BM63" s="313">
        <f t="shared" si="139"/>
        <v>0</v>
      </c>
      <c r="BN63" s="314">
        <f t="shared" si="136"/>
        <v>0</v>
      </c>
      <c r="BO63" s="315"/>
      <c r="BP63" s="314">
        <f t="shared" si="140"/>
        <v>0</v>
      </c>
      <c r="BQ63" s="314">
        <f t="shared" si="140"/>
        <v>0</v>
      </c>
      <c r="BR63" s="316">
        <f t="shared" si="140"/>
        <v>0</v>
      </c>
      <c r="BS63" s="313">
        <f t="shared" si="141"/>
        <v>0</v>
      </c>
      <c r="BT63" s="314">
        <f t="shared" si="140"/>
        <v>0</v>
      </c>
      <c r="BU63" s="315"/>
      <c r="BV63" s="314">
        <f t="shared" si="140"/>
        <v>0</v>
      </c>
      <c r="BW63" s="314">
        <f t="shared" si="140"/>
        <v>0</v>
      </c>
      <c r="BX63" s="316">
        <f t="shared" si="140"/>
        <v>0</v>
      </c>
      <c r="BY63" s="313">
        <f t="shared" si="142"/>
        <v>0</v>
      </c>
      <c r="BZ63" s="314">
        <f t="shared" si="140"/>
        <v>0</v>
      </c>
      <c r="CA63" s="315"/>
      <c r="CB63" s="314">
        <f t="shared" si="140"/>
        <v>0</v>
      </c>
      <c r="CC63" s="314">
        <f t="shared" si="140"/>
        <v>0</v>
      </c>
      <c r="CD63" s="316">
        <f t="shared" si="140"/>
        <v>0</v>
      </c>
      <c r="CE63" s="313">
        <f t="shared" si="143"/>
        <v>0</v>
      </c>
      <c r="CF63" s="314">
        <f t="shared" si="140"/>
        <v>0</v>
      </c>
      <c r="CG63" s="315"/>
      <c r="CH63" s="314">
        <f t="shared" si="140"/>
        <v>0</v>
      </c>
      <c r="CI63" s="314">
        <f t="shared" si="140"/>
        <v>0</v>
      </c>
      <c r="CJ63" s="316">
        <f t="shared" si="140"/>
        <v>0</v>
      </c>
      <c r="CK63" s="313">
        <f t="shared" si="144"/>
        <v>0</v>
      </c>
      <c r="CL63" s="314">
        <f t="shared" si="140"/>
        <v>0</v>
      </c>
      <c r="CM63" s="315"/>
      <c r="CN63" s="314">
        <f t="shared" si="140"/>
        <v>0</v>
      </c>
      <c r="CO63" s="314">
        <f t="shared" si="140"/>
        <v>0</v>
      </c>
      <c r="CP63" s="316">
        <f t="shared" si="140"/>
        <v>0</v>
      </c>
      <c r="CQ63" s="313">
        <f t="shared" si="145"/>
        <v>0</v>
      </c>
      <c r="CR63" s="314">
        <f t="shared" si="140"/>
        <v>0</v>
      </c>
      <c r="CS63" s="315"/>
      <c r="CT63" s="314">
        <f t="shared" si="140"/>
        <v>0</v>
      </c>
      <c r="CU63" s="314">
        <f t="shared" si="140"/>
        <v>0</v>
      </c>
      <c r="CV63" s="316">
        <f t="shared" si="140"/>
        <v>0</v>
      </c>
      <c r="CW63" s="327">
        <f>SUMIFS(CW$10:CW$47,$F$10:$F$47,$E$60,$E$10:$E$47,$F$53)</f>
        <v>0</v>
      </c>
      <c r="CX63" s="314">
        <f>SUMIFS(CX$10:CX$47,$F$10:$F$47,$E$60,$E$10:$E$47,$F$53)</f>
        <v>0</v>
      </c>
      <c r="CY63" s="314">
        <f>SUMIFS(CY$10:CY$47,$F$10:$F$47,$E$60,$E$10:$E$47,$F$53)</f>
        <v>0</v>
      </c>
      <c r="CZ63" s="316">
        <f>SUMIFS(CZ$10:CZ$47,$F$10:$F$47,$E$60,$E$10:$E$47,$F$53)</f>
        <v>0</v>
      </c>
    </row>
    <row r="64" spans="1:104" ht="19.5" customHeight="1" thickTop="1" thickBot="1">
      <c r="A64" s="5"/>
      <c r="B64" s="5"/>
      <c r="C64" s="5"/>
      <c r="D64" s="5"/>
      <c r="E64" s="408"/>
      <c r="F64" s="75" t="s">
        <v>69</v>
      </c>
      <c r="G64" s="163"/>
      <c r="H64" s="125">
        <f>SUM(H60:H63)</f>
        <v>48389</v>
      </c>
      <c r="I64" s="126">
        <f>SUM(I60:I63)</f>
        <v>1398300</v>
      </c>
      <c r="J64" s="127"/>
      <c r="K64" s="5"/>
      <c r="L64" s="5"/>
      <c r="M64" s="12"/>
      <c r="N64" s="5"/>
      <c r="O64" s="5"/>
      <c r="P64" s="5"/>
      <c r="Q64" s="5"/>
      <c r="R64" s="5"/>
      <c r="S64" s="5"/>
      <c r="T64" s="5"/>
      <c r="U64" s="5"/>
      <c r="V64" s="5"/>
      <c r="W64" s="5"/>
      <c r="X64" s="5"/>
      <c r="Y64" s="5"/>
      <c r="Z64" s="5"/>
      <c r="AA64" s="5"/>
      <c r="AB64" s="5"/>
      <c r="AC64" s="5"/>
      <c r="AD64" s="5"/>
      <c r="AE64" s="5" t="s">
        <v>69</v>
      </c>
      <c r="AF64" s="232"/>
      <c r="AG64" s="232"/>
      <c r="AH64" s="232"/>
      <c r="AI64" s="232"/>
      <c r="AJ64" s="232"/>
      <c r="AK64" s="232"/>
      <c r="AL64" s="232"/>
      <c r="AM64" s="232"/>
      <c r="AN64" s="232"/>
      <c r="AO64" s="232"/>
      <c r="AP64" s="232"/>
      <c r="AQ64" s="232"/>
      <c r="AR64" s="232"/>
      <c r="AS64" s="408"/>
      <c r="AT64" s="75" t="s">
        <v>69</v>
      </c>
      <c r="AU64" s="142">
        <f>SUM(AU60:AU63)</f>
        <v>0</v>
      </c>
      <c r="AV64" s="143">
        <f>SUM(AV60:AV63)</f>
        <v>0</v>
      </c>
      <c r="AW64" s="304"/>
      <c r="AX64" s="143">
        <f>SUM(AX60:AX63)</f>
        <v>0</v>
      </c>
      <c r="AY64" s="143">
        <f>SUM(AY60:AY63)</f>
        <v>0</v>
      </c>
      <c r="AZ64" s="143">
        <f>SUM(AZ60:AZ63)</f>
        <v>0</v>
      </c>
      <c r="BA64" s="142">
        <f t="shared" ref="BA64:BB64" si="146">SUM(BA60:BA63)</f>
        <v>0</v>
      </c>
      <c r="BB64" s="143">
        <f t="shared" si="146"/>
        <v>0</v>
      </c>
      <c r="BC64" s="304"/>
      <c r="BD64" s="143">
        <f t="shared" ref="BD64:BH64" si="147">SUM(BD60:BD63)</f>
        <v>0</v>
      </c>
      <c r="BE64" s="143">
        <f t="shared" si="147"/>
        <v>0</v>
      </c>
      <c r="BF64" s="143">
        <f t="shared" si="147"/>
        <v>0</v>
      </c>
      <c r="BG64" s="142">
        <f t="shared" si="147"/>
        <v>0</v>
      </c>
      <c r="BH64" s="143">
        <f t="shared" si="147"/>
        <v>0</v>
      </c>
      <c r="BI64" s="304"/>
      <c r="BJ64" s="143">
        <f t="shared" ref="BJ64:BN64" si="148">SUM(BJ60:BJ63)</f>
        <v>0</v>
      </c>
      <c r="BK64" s="143">
        <f t="shared" si="148"/>
        <v>0</v>
      </c>
      <c r="BL64" s="143">
        <f t="shared" si="148"/>
        <v>0</v>
      </c>
      <c r="BM64" s="142">
        <f t="shared" si="148"/>
        <v>0</v>
      </c>
      <c r="BN64" s="143">
        <f t="shared" si="148"/>
        <v>0</v>
      </c>
      <c r="BO64" s="304"/>
      <c r="BP64" s="143">
        <f t="shared" ref="BP64:BT64" si="149">SUM(BP60:BP63)</f>
        <v>0</v>
      </c>
      <c r="BQ64" s="143">
        <f t="shared" si="149"/>
        <v>0</v>
      </c>
      <c r="BR64" s="143">
        <f t="shared" si="149"/>
        <v>0</v>
      </c>
      <c r="BS64" s="142">
        <f t="shared" si="149"/>
        <v>0</v>
      </c>
      <c r="BT64" s="143">
        <f t="shared" si="149"/>
        <v>0</v>
      </c>
      <c r="BU64" s="304"/>
      <c r="BV64" s="143">
        <f t="shared" ref="BV64:BZ64" si="150">SUM(BV60:BV63)</f>
        <v>0</v>
      </c>
      <c r="BW64" s="143">
        <f t="shared" si="150"/>
        <v>0</v>
      </c>
      <c r="BX64" s="143">
        <f t="shared" si="150"/>
        <v>0</v>
      </c>
      <c r="BY64" s="142">
        <f t="shared" si="150"/>
        <v>0</v>
      </c>
      <c r="BZ64" s="143">
        <f t="shared" si="150"/>
        <v>0</v>
      </c>
      <c r="CA64" s="304"/>
      <c r="CB64" s="143">
        <f t="shared" ref="CB64:CF64" si="151">SUM(CB60:CB63)</f>
        <v>0</v>
      </c>
      <c r="CC64" s="143">
        <f t="shared" si="151"/>
        <v>0</v>
      </c>
      <c r="CD64" s="143">
        <f t="shared" si="151"/>
        <v>0</v>
      </c>
      <c r="CE64" s="142">
        <f t="shared" si="151"/>
        <v>0</v>
      </c>
      <c r="CF64" s="143">
        <f t="shared" si="151"/>
        <v>0</v>
      </c>
      <c r="CG64" s="304"/>
      <c r="CH64" s="143">
        <f t="shared" ref="CH64:CL64" si="152">SUM(CH60:CH63)</f>
        <v>0</v>
      </c>
      <c r="CI64" s="143">
        <f t="shared" si="152"/>
        <v>0</v>
      </c>
      <c r="CJ64" s="143">
        <f t="shared" si="152"/>
        <v>0</v>
      </c>
      <c r="CK64" s="142">
        <f t="shared" si="152"/>
        <v>0</v>
      </c>
      <c r="CL64" s="143">
        <f t="shared" si="152"/>
        <v>0</v>
      </c>
      <c r="CM64" s="304"/>
      <c r="CN64" s="143">
        <f t="shared" ref="CN64:CR64" si="153">SUM(CN60:CN63)</f>
        <v>0</v>
      </c>
      <c r="CO64" s="143">
        <f t="shared" si="153"/>
        <v>0</v>
      </c>
      <c r="CP64" s="143">
        <f t="shared" si="153"/>
        <v>0</v>
      </c>
      <c r="CQ64" s="142">
        <f t="shared" si="153"/>
        <v>0</v>
      </c>
      <c r="CR64" s="143">
        <f t="shared" si="153"/>
        <v>0</v>
      </c>
      <c r="CS64" s="304"/>
      <c r="CT64" s="143">
        <f t="shared" ref="CT64:CV64" si="154">SUM(CT60:CT63)</f>
        <v>0</v>
      </c>
      <c r="CU64" s="143">
        <f t="shared" si="154"/>
        <v>0</v>
      </c>
      <c r="CV64" s="143">
        <f t="shared" si="154"/>
        <v>0</v>
      </c>
      <c r="CW64" s="322">
        <f>SUM(CW60:CW63)</f>
        <v>0</v>
      </c>
      <c r="CX64" s="143">
        <f>SUM(CX60:CX63)</f>
        <v>0</v>
      </c>
      <c r="CY64" s="143">
        <f>SUM(CY60:CY63)</f>
        <v>0</v>
      </c>
      <c r="CZ64" s="323">
        <f>SUM(CZ60:CZ63)</f>
        <v>1398300</v>
      </c>
    </row>
    <row r="65" spans="1:104" ht="19.5" customHeight="1">
      <c r="A65" s="5"/>
      <c r="B65" s="5"/>
      <c r="C65" s="5"/>
      <c r="D65" s="5"/>
      <c r="E65" s="414" t="s">
        <v>8</v>
      </c>
      <c r="F65" s="133">
        <v>1.1499999999999999</v>
      </c>
      <c r="G65" s="164">
        <f>N55</f>
        <v>8.6999999999999993</v>
      </c>
      <c r="H65" s="117">
        <f>SUMIFS($H$10:$H$19,$F$10:$F$19,$E$65,$E$10:$E$19,$F$50)</f>
        <v>0</v>
      </c>
      <c r="I65" s="134">
        <f>SUMIFS($I$10:$I$19,$F$10:$F$19,$E$65,$E$10:$E$19,$F$50)</f>
        <v>0</v>
      </c>
      <c r="J65" s="107"/>
      <c r="K65" s="5"/>
      <c r="L65" s="5"/>
      <c r="M65" s="12"/>
      <c r="N65" s="5"/>
      <c r="O65" s="5"/>
      <c r="P65" s="5"/>
      <c r="Q65" s="5"/>
      <c r="R65" s="5"/>
      <c r="S65" s="5"/>
      <c r="T65" s="5"/>
      <c r="U65" s="5"/>
      <c r="V65" s="5"/>
      <c r="W65" s="5"/>
      <c r="X65" s="5"/>
      <c r="Y65" s="5"/>
      <c r="Z65" s="5"/>
      <c r="AA65" s="5"/>
      <c r="AB65" s="5"/>
      <c r="AC65" s="5"/>
      <c r="AD65" s="5"/>
      <c r="AE65" s="5"/>
      <c r="AF65" s="232"/>
      <c r="AG65" s="232"/>
      <c r="AH65" s="232"/>
      <c r="AI65" s="232"/>
      <c r="AJ65" s="232"/>
      <c r="AK65" s="232"/>
      <c r="AL65" s="232"/>
      <c r="AM65" s="232"/>
      <c r="AN65" s="232"/>
      <c r="AO65" s="232"/>
      <c r="AP65" s="232"/>
      <c r="AQ65" s="232"/>
      <c r="AR65" s="232"/>
      <c r="AS65" s="414" t="s">
        <v>8</v>
      </c>
      <c r="AT65" s="133">
        <v>1.1499999999999999</v>
      </c>
      <c r="AU65" s="111">
        <f>COUNTIFS($AV$10:$AV$47,"&lt;&gt;",$F$10:$F$47,$E$65,$E$10:$E$47,$F65)</f>
        <v>0</v>
      </c>
      <c r="AV65" s="105">
        <f t="shared" ref="AV65:BK68" si="155">SUMIFS(AV$10:AV$47,$F$10:$F$47,$E$65,$E$10:$E$47,$F65)</f>
        <v>0</v>
      </c>
      <c r="AW65" s="302"/>
      <c r="AX65" s="105">
        <f t="shared" si="155"/>
        <v>0</v>
      </c>
      <c r="AY65" s="105">
        <f t="shared" si="155"/>
        <v>0</v>
      </c>
      <c r="AZ65" s="105">
        <f t="shared" si="155"/>
        <v>0</v>
      </c>
      <c r="BA65" s="111">
        <f t="shared" ref="BA65:BA68" si="156">COUNTIFS($AV$10:$AV$47,"&lt;&gt;",$F$10:$F$47,$E$65,$E$10:$E$47,$F65)</f>
        <v>0</v>
      </c>
      <c r="BB65" s="105">
        <f t="shared" si="155"/>
        <v>0</v>
      </c>
      <c r="BC65" s="302"/>
      <c r="BD65" s="105">
        <f t="shared" si="155"/>
        <v>0</v>
      </c>
      <c r="BE65" s="105">
        <f t="shared" si="155"/>
        <v>0</v>
      </c>
      <c r="BF65" s="105">
        <f t="shared" si="155"/>
        <v>0</v>
      </c>
      <c r="BG65" s="111">
        <f t="shared" ref="BG65:BG68" si="157">COUNTIFS($AV$10:$AV$47,"&lt;&gt;",$F$10:$F$47,$E$65,$E$10:$E$47,$F65)</f>
        <v>0</v>
      </c>
      <c r="BH65" s="105">
        <f t="shared" si="155"/>
        <v>0</v>
      </c>
      <c r="BI65" s="302"/>
      <c r="BJ65" s="105">
        <f t="shared" si="155"/>
        <v>0</v>
      </c>
      <c r="BK65" s="105">
        <f t="shared" si="155"/>
        <v>0</v>
      </c>
      <c r="BL65" s="105">
        <f t="shared" ref="BL65:CV68" si="158">SUMIFS(BL$10:BL$47,$F$10:$F$47,$E$65,$E$10:$E$47,$F65)</f>
        <v>0</v>
      </c>
      <c r="BM65" s="111">
        <f t="shared" ref="BM65:BM68" si="159">COUNTIFS($AV$10:$AV$47,"&lt;&gt;",$F$10:$F$47,$E$65,$E$10:$E$47,$F65)</f>
        <v>0</v>
      </c>
      <c r="BN65" s="105">
        <f t="shared" si="158"/>
        <v>0</v>
      </c>
      <c r="BO65" s="302"/>
      <c r="BP65" s="105">
        <f t="shared" si="158"/>
        <v>0</v>
      </c>
      <c r="BQ65" s="105">
        <f t="shared" si="158"/>
        <v>0</v>
      </c>
      <c r="BR65" s="105">
        <f t="shared" si="158"/>
        <v>0</v>
      </c>
      <c r="BS65" s="111">
        <f t="shared" ref="BS65:BS68" si="160">COUNTIFS($AV$10:$AV$47,"&lt;&gt;",$F$10:$F$47,$E$65,$E$10:$E$47,$F65)</f>
        <v>0</v>
      </c>
      <c r="BT65" s="105">
        <f t="shared" si="158"/>
        <v>0</v>
      </c>
      <c r="BU65" s="302"/>
      <c r="BV65" s="105">
        <f t="shared" si="158"/>
        <v>0</v>
      </c>
      <c r="BW65" s="105">
        <f t="shared" si="158"/>
        <v>0</v>
      </c>
      <c r="BX65" s="105">
        <f t="shared" si="158"/>
        <v>0</v>
      </c>
      <c r="BY65" s="111">
        <f t="shared" ref="BY65:BY68" si="161">COUNTIFS($AV$10:$AV$47,"&lt;&gt;",$F$10:$F$47,$E$65,$E$10:$E$47,$F65)</f>
        <v>0</v>
      </c>
      <c r="BZ65" s="105">
        <f t="shared" si="158"/>
        <v>0</v>
      </c>
      <c r="CA65" s="302"/>
      <c r="CB65" s="105">
        <f t="shared" si="158"/>
        <v>0</v>
      </c>
      <c r="CC65" s="105">
        <f t="shared" si="158"/>
        <v>0</v>
      </c>
      <c r="CD65" s="105">
        <f t="shared" si="158"/>
        <v>0</v>
      </c>
      <c r="CE65" s="111">
        <f t="shared" ref="CE65:CE68" si="162">COUNTIFS($AV$10:$AV$47,"&lt;&gt;",$F$10:$F$47,$E$65,$E$10:$E$47,$F65)</f>
        <v>0</v>
      </c>
      <c r="CF65" s="105">
        <f t="shared" si="158"/>
        <v>0</v>
      </c>
      <c r="CG65" s="302"/>
      <c r="CH65" s="105">
        <f t="shared" si="158"/>
        <v>0</v>
      </c>
      <c r="CI65" s="105">
        <f t="shared" si="158"/>
        <v>0</v>
      </c>
      <c r="CJ65" s="105">
        <f t="shared" si="158"/>
        <v>0</v>
      </c>
      <c r="CK65" s="111">
        <f t="shared" ref="CK65:CK68" si="163">COUNTIFS($AV$10:$AV$47,"&lt;&gt;",$F$10:$F$47,$E$65,$E$10:$E$47,$F65)</f>
        <v>0</v>
      </c>
      <c r="CL65" s="105">
        <f t="shared" si="158"/>
        <v>0</v>
      </c>
      <c r="CM65" s="302"/>
      <c r="CN65" s="105">
        <f t="shared" si="158"/>
        <v>0</v>
      </c>
      <c r="CO65" s="105">
        <f t="shared" si="158"/>
        <v>0</v>
      </c>
      <c r="CP65" s="105">
        <f t="shared" si="158"/>
        <v>0</v>
      </c>
      <c r="CQ65" s="111">
        <f t="shared" ref="CQ65:CQ68" si="164">COUNTIFS($AV$10:$AV$47,"&lt;&gt;",$F$10:$F$47,$E$65,$E$10:$E$47,$F65)</f>
        <v>0</v>
      </c>
      <c r="CR65" s="105">
        <f t="shared" si="158"/>
        <v>0</v>
      </c>
      <c r="CS65" s="302"/>
      <c r="CT65" s="105">
        <f t="shared" si="158"/>
        <v>0</v>
      </c>
      <c r="CU65" s="105">
        <f t="shared" si="158"/>
        <v>0</v>
      </c>
      <c r="CV65" s="105">
        <f t="shared" si="158"/>
        <v>0</v>
      </c>
      <c r="CW65" s="112">
        <f>SUMIFS(CW$10:CW$47,$F$10:$F$47,$E$65,$E$10:$E$47,$F$50)</f>
        <v>0</v>
      </c>
      <c r="CX65" s="105">
        <f>SUMIFS(CX$10:CX$47,$F$10:$F$47,$E$65,$E$10:$E$47,$F$50)</f>
        <v>0</v>
      </c>
      <c r="CY65" s="105">
        <f>SUMIFS(CY$10:CY$47,$F$10:$F$47,$E$65,$E$10:$E$47,$F$50)</f>
        <v>0</v>
      </c>
      <c r="CZ65" s="106">
        <f>SUMIFS(CZ$10:CZ$47,$F$10:$F$47,$E$65,$E$10:$E$47,$F$50)</f>
        <v>0</v>
      </c>
    </row>
    <row r="66" spans="1:104" ht="19.5" customHeight="1">
      <c r="A66" s="5"/>
      <c r="B66" s="5"/>
      <c r="C66" s="5"/>
      <c r="D66" s="5"/>
      <c r="E66" s="407"/>
      <c r="F66" s="115" t="s">
        <v>65</v>
      </c>
      <c r="G66" s="162">
        <f>O55</f>
        <v>17.5</v>
      </c>
      <c r="H66" s="53">
        <f>SUMIFS($H$10:$H$19,$F$10:$F$19,$E$65,$E$10:$E$19,$F$51)</f>
        <v>0</v>
      </c>
      <c r="I66" s="54">
        <f>SUMIFS($I$10:$I$19,$F$10:$F$19,$E$65,$E$10:$E$19,$F$51)</f>
        <v>0</v>
      </c>
      <c r="J66" s="107"/>
      <c r="K66" s="5"/>
      <c r="L66" s="5"/>
      <c r="M66" s="12"/>
      <c r="N66" s="5"/>
      <c r="O66" s="5"/>
      <c r="P66" s="5"/>
      <c r="Q66" s="5"/>
      <c r="R66" s="5"/>
      <c r="S66" s="5"/>
      <c r="T66" s="5"/>
      <c r="U66" s="5"/>
      <c r="V66" s="5"/>
      <c r="W66" s="5"/>
      <c r="X66" s="5"/>
      <c r="Y66" s="5"/>
      <c r="Z66" s="5"/>
      <c r="AA66" s="5"/>
      <c r="AB66" s="5"/>
      <c r="AC66" s="5"/>
      <c r="AD66" s="5"/>
      <c r="AE66" s="5"/>
      <c r="AF66" s="231"/>
      <c r="AG66" s="231"/>
      <c r="AH66" s="231"/>
      <c r="AI66" s="231"/>
      <c r="AJ66" s="231"/>
      <c r="AK66" s="231"/>
      <c r="AL66" s="231"/>
      <c r="AM66" s="231"/>
      <c r="AN66" s="231"/>
      <c r="AO66" s="231"/>
      <c r="AP66" s="231"/>
      <c r="AQ66" s="231"/>
      <c r="AR66" s="231"/>
      <c r="AS66" s="407"/>
      <c r="AT66" s="115" t="s">
        <v>65</v>
      </c>
      <c r="AU66" s="118">
        <f>COUNTIFS($AV$10:$AV$47,"&lt;&gt;",$F$10:$F$47,$E$65,$E$10:$E$47,$F66)</f>
        <v>0</v>
      </c>
      <c r="AV66" s="53">
        <f t="shared" si="155"/>
        <v>0</v>
      </c>
      <c r="AW66" s="303"/>
      <c r="AX66" s="53">
        <f t="shared" si="155"/>
        <v>0</v>
      </c>
      <c r="AY66" s="53">
        <f t="shared" si="155"/>
        <v>0</v>
      </c>
      <c r="AZ66" s="53">
        <f t="shared" si="155"/>
        <v>0</v>
      </c>
      <c r="BA66" s="118">
        <f t="shared" si="156"/>
        <v>0</v>
      </c>
      <c r="BB66" s="53">
        <f t="shared" si="155"/>
        <v>0</v>
      </c>
      <c r="BC66" s="303"/>
      <c r="BD66" s="53">
        <f t="shared" si="155"/>
        <v>0</v>
      </c>
      <c r="BE66" s="53">
        <f t="shared" si="155"/>
        <v>0</v>
      </c>
      <c r="BF66" s="53">
        <f t="shared" si="155"/>
        <v>0</v>
      </c>
      <c r="BG66" s="118">
        <f t="shared" si="157"/>
        <v>0</v>
      </c>
      <c r="BH66" s="53">
        <f t="shared" si="155"/>
        <v>0</v>
      </c>
      <c r="BI66" s="303"/>
      <c r="BJ66" s="53">
        <f t="shared" si="155"/>
        <v>0</v>
      </c>
      <c r="BK66" s="53">
        <f t="shared" si="155"/>
        <v>0</v>
      </c>
      <c r="BL66" s="53">
        <f t="shared" si="158"/>
        <v>0</v>
      </c>
      <c r="BM66" s="118">
        <f t="shared" si="159"/>
        <v>0</v>
      </c>
      <c r="BN66" s="53">
        <f t="shared" si="158"/>
        <v>0</v>
      </c>
      <c r="BO66" s="303"/>
      <c r="BP66" s="53">
        <f t="shared" si="158"/>
        <v>0</v>
      </c>
      <c r="BQ66" s="53">
        <f t="shared" si="158"/>
        <v>0</v>
      </c>
      <c r="BR66" s="53">
        <f t="shared" si="158"/>
        <v>0</v>
      </c>
      <c r="BS66" s="118">
        <f t="shared" si="160"/>
        <v>0</v>
      </c>
      <c r="BT66" s="53">
        <f t="shared" si="158"/>
        <v>0</v>
      </c>
      <c r="BU66" s="303"/>
      <c r="BV66" s="53">
        <f t="shared" si="158"/>
        <v>0</v>
      </c>
      <c r="BW66" s="53">
        <f t="shared" si="158"/>
        <v>0</v>
      </c>
      <c r="BX66" s="53">
        <f t="shared" si="158"/>
        <v>0</v>
      </c>
      <c r="BY66" s="118">
        <f t="shared" si="161"/>
        <v>0</v>
      </c>
      <c r="BZ66" s="53">
        <f t="shared" si="158"/>
        <v>0</v>
      </c>
      <c r="CA66" s="303"/>
      <c r="CB66" s="53">
        <f t="shared" si="158"/>
        <v>0</v>
      </c>
      <c r="CC66" s="53">
        <f t="shared" si="158"/>
        <v>0</v>
      </c>
      <c r="CD66" s="53">
        <f t="shared" si="158"/>
        <v>0</v>
      </c>
      <c r="CE66" s="118">
        <f t="shared" si="162"/>
        <v>0</v>
      </c>
      <c r="CF66" s="53">
        <f t="shared" si="158"/>
        <v>0</v>
      </c>
      <c r="CG66" s="303"/>
      <c r="CH66" s="53">
        <f t="shared" si="158"/>
        <v>0</v>
      </c>
      <c r="CI66" s="53">
        <f t="shared" si="158"/>
        <v>0</v>
      </c>
      <c r="CJ66" s="53">
        <f t="shared" si="158"/>
        <v>0</v>
      </c>
      <c r="CK66" s="118">
        <f t="shared" si="163"/>
        <v>0</v>
      </c>
      <c r="CL66" s="53">
        <f t="shared" si="158"/>
        <v>0</v>
      </c>
      <c r="CM66" s="303"/>
      <c r="CN66" s="53">
        <f t="shared" si="158"/>
        <v>0</v>
      </c>
      <c r="CO66" s="53">
        <f t="shared" si="158"/>
        <v>0</v>
      </c>
      <c r="CP66" s="53">
        <f t="shared" si="158"/>
        <v>0</v>
      </c>
      <c r="CQ66" s="118">
        <f t="shared" si="164"/>
        <v>0</v>
      </c>
      <c r="CR66" s="53">
        <f t="shared" si="158"/>
        <v>0</v>
      </c>
      <c r="CS66" s="303"/>
      <c r="CT66" s="53">
        <f t="shared" si="158"/>
        <v>0</v>
      </c>
      <c r="CU66" s="53">
        <f t="shared" si="158"/>
        <v>0</v>
      </c>
      <c r="CV66" s="53">
        <f t="shared" si="158"/>
        <v>0</v>
      </c>
      <c r="CW66" s="119">
        <f>SUMIFS(CW$10:CW$47,$F$10:$F$47,$E$65,$E$10:$E$47,$F$51)</f>
        <v>0</v>
      </c>
      <c r="CX66" s="53">
        <f>SUMIFS(CX$10:CX$47,$F$10:$F$47,$E$65,$E$10:$E$47,$F$51)</f>
        <v>0</v>
      </c>
      <c r="CY66" s="53">
        <f>SUMIFS(CY$10:CY$47,$F$10:$F$47,$E$65,$E$10:$E$47,$F$51)</f>
        <v>0</v>
      </c>
      <c r="CZ66" s="54">
        <f>SUMIFS(CZ$10:CZ$47,$F$10:$F$47,$E$65,$E$10:$E$47,$F$51)</f>
        <v>0</v>
      </c>
    </row>
    <row r="67" spans="1:104" ht="19.5" customHeight="1">
      <c r="A67" s="5"/>
      <c r="B67" s="5"/>
      <c r="C67" s="9"/>
      <c r="D67" s="5"/>
      <c r="E67" s="407"/>
      <c r="F67" s="115" t="s">
        <v>51</v>
      </c>
      <c r="G67" s="162">
        <f>P55</f>
        <v>29.1</v>
      </c>
      <c r="H67" s="53">
        <f>SUMIFS($H$10:$H$19,$F$10:$F$19,$E$65,$E$10:$E$19,$F$52)</f>
        <v>0</v>
      </c>
      <c r="I67" s="54">
        <f>SUMIFS($I$10:$I$19,$F$10:$F$19,$E$65,$E$10:$E$19,$F$52)</f>
        <v>0</v>
      </c>
      <c r="J67" s="107"/>
      <c r="K67" s="5"/>
      <c r="L67" s="5"/>
      <c r="M67" s="12"/>
      <c r="N67" s="5"/>
      <c r="O67" s="5"/>
      <c r="P67" s="5"/>
      <c r="Q67" s="5"/>
      <c r="R67" s="5"/>
      <c r="S67" s="5"/>
      <c r="T67" s="5"/>
      <c r="U67" s="5"/>
      <c r="V67" s="5"/>
      <c r="W67" s="5"/>
      <c r="X67" s="5"/>
      <c r="Y67" s="5"/>
      <c r="Z67" s="5"/>
      <c r="AA67" s="5"/>
      <c r="AB67" s="5"/>
      <c r="AC67" s="5"/>
      <c r="AD67" s="5"/>
      <c r="AE67" s="5"/>
      <c r="AF67" s="231"/>
      <c r="AG67" s="231"/>
      <c r="AH67" s="231"/>
      <c r="AI67" s="231"/>
      <c r="AJ67" s="231"/>
      <c r="AK67" s="231"/>
      <c r="AL67" s="231"/>
      <c r="AM67" s="231"/>
      <c r="AN67" s="231"/>
      <c r="AO67" s="231"/>
      <c r="AP67" s="231"/>
      <c r="AQ67" s="231"/>
      <c r="AR67" s="231"/>
      <c r="AS67" s="407"/>
      <c r="AT67" s="115" t="s">
        <v>51</v>
      </c>
      <c r="AU67" s="118">
        <f>COUNTIFS($AV$10:$AV$47,"&lt;&gt;",$F$10:$F$47,$E$65,$E$10:$E$47,$F67)</f>
        <v>0</v>
      </c>
      <c r="AV67" s="53">
        <f t="shared" si="155"/>
        <v>0</v>
      </c>
      <c r="AW67" s="303"/>
      <c r="AX67" s="53">
        <f t="shared" si="155"/>
        <v>0</v>
      </c>
      <c r="AY67" s="53">
        <f t="shared" si="155"/>
        <v>0</v>
      </c>
      <c r="AZ67" s="53">
        <f t="shared" si="155"/>
        <v>0</v>
      </c>
      <c r="BA67" s="118">
        <f t="shared" si="156"/>
        <v>0</v>
      </c>
      <c r="BB67" s="53">
        <f t="shared" si="155"/>
        <v>0</v>
      </c>
      <c r="BC67" s="303"/>
      <c r="BD67" s="53">
        <f t="shared" si="155"/>
        <v>0</v>
      </c>
      <c r="BE67" s="53">
        <f t="shared" si="155"/>
        <v>0</v>
      </c>
      <c r="BF67" s="53">
        <f t="shared" si="155"/>
        <v>0</v>
      </c>
      <c r="BG67" s="118">
        <f t="shared" si="157"/>
        <v>0</v>
      </c>
      <c r="BH67" s="53">
        <f t="shared" si="155"/>
        <v>0</v>
      </c>
      <c r="BI67" s="303"/>
      <c r="BJ67" s="53">
        <f t="shared" si="155"/>
        <v>0</v>
      </c>
      <c r="BK67" s="53">
        <f t="shared" si="155"/>
        <v>0</v>
      </c>
      <c r="BL67" s="53">
        <f t="shared" si="158"/>
        <v>0</v>
      </c>
      <c r="BM67" s="118">
        <f t="shared" si="159"/>
        <v>0</v>
      </c>
      <c r="BN67" s="53">
        <f t="shared" si="158"/>
        <v>0</v>
      </c>
      <c r="BO67" s="303"/>
      <c r="BP67" s="53">
        <f t="shared" si="158"/>
        <v>0</v>
      </c>
      <c r="BQ67" s="53">
        <f t="shared" si="158"/>
        <v>0</v>
      </c>
      <c r="BR67" s="53">
        <f t="shared" si="158"/>
        <v>0</v>
      </c>
      <c r="BS67" s="118">
        <f t="shared" si="160"/>
        <v>0</v>
      </c>
      <c r="BT67" s="53">
        <f t="shared" si="158"/>
        <v>0</v>
      </c>
      <c r="BU67" s="303"/>
      <c r="BV67" s="53">
        <f t="shared" si="158"/>
        <v>0</v>
      </c>
      <c r="BW67" s="53">
        <f t="shared" si="158"/>
        <v>0</v>
      </c>
      <c r="BX67" s="53">
        <f t="shared" si="158"/>
        <v>0</v>
      </c>
      <c r="BY67" s="118">
        <f t="shared" si="161"/>
        <v>0</v>
      </c>
      <c r="BZ67" s="53">
        <f t="shared" si="158"/>
        <v>0</v>
      </c>
      <c r="CA67" s="303"/>
      <c r="CB67" s="53">
        <f t="shared" si="158"/>
        <v>0</v>
      </c>
      <c r="CC67" s="53">
        <f t="shared" si="158"/>
        <v>0</v>
      </c>
      <c r="CD67" s="53">
        <f t="shared" si="158"/>
        <v>0</v>
      </c>
      <c r="CE67" s="118">
        <f t="shared" si="162"/>
        <v>0</v>
      </c>
      <c r="CF67" s="53">
        <f t="shared" si="158"/>
        <v>0</v>
      </c>
      <c r="CG67" s="303"/>
      <c r="CH67" s="53">
        <f t="shared" si="158"/>
        <v>0</v>
      </c>
      <c r="CI67" s="53">
        <f t="shared" si="158"/>
        <v>0</v>
      </c>
      <c r="CJ67" s="53">
        <f t="shared" si="158"/>
        <v>0</v>
      </c>
      <c r="CK67" s="118">
        <f t="shared" si="163"/>
        <v>0</v>
      </c>
      <c r="CL67" s="53">
        <f t="shared" si="158"/>
        <v>0</v>
      </c>
      <c r="CM67" s="303"/>
      <c r="CN67" s="53">
        <f t="shared" si="158"/>
        <v>0</v>
      </c>
      <c r="CO67" s="53">
        <f t="shared" si="158"/>
        <v>0</v>
      </c>
      <c r="CP67" s="53">
        <f t="shared" si="158"/>
        <v>0</v>
      </c>
      <c r="CQ67" s="118">
        <f t="shared" si="164"/>
        <v>0</v>
      </c>
      <c r="CR67" s="53">
        <f t="shared" si="158"/>
        <v>0</v>
      </c>
      <c r="CS67" s="303"/>
      <c r="CT67" s="53">
        <f t="shared" si="158"/>
        <v>0</v>
      </c>
      <c r="CU67" s="53">
        <f t="shared" si="158"/>
        <v>0</v>
      </c>
      <c r="CV67" s="53">
        <f t="shared" si="158"/>
        <v>0</v>
      </c>
      <c r="CW67" s="119">
        <f>SUMIFS(CW$10:CW$47,$F$10:$F$47,$E$65,$E$10:$E$47,$F$52)</f>
        <v>0</v>
      </c>
      <c r="CX67" s="53">
        <f>SUMIFS(CX$10:CX$47,$F$10:$F$47,$E$65,$E$10:$E$47,$F$52)</f>
        <v>0</v>
      </c>
      <c r="CY67" s="53">
        <f>SUMIFS(CY$10:CY$47,$F$10:$F$47,$E$65,$E$10:$E$47,$F$52)</f>
        <v>0</v>
      </c>
      <c r="CZ67" s="54">
        <f>SUMIFS(CZ$10:CZ$47,$F$10:$F$47,$E$65,$E$10:$E$47,$F$52)</f>
        <v>165800</v>
      </c>
    </row>
    <row r="68" spans="1:104" ht="19.5" customHeight="1" thickBot="1">
      <c r="A68" s="5"/>
      <c r="B68" s="5"/>
      <c r="C68" s="9"/>
      <c r="D68" s="5"/>
      <c r="E68" s="407"/>
      <c r="F68" s="115" t="s">
        <v>68</v>
      </c>
      <c r="G68" s="162">
        <f>Q55</f>
        <v>40.700000000000003</v>
      </c>
      <c r="H68" s="53">
        <f>SUMIFS($I$10:$I$19,$F$10:$F$19,$E$65,$E$10:$E$19,$F$53)</f>
        <v>0</v>
      </c>
      <c r="I68" s="54">
        <f>SUMIFS($I$10:$I$19,$F$10:$F$19,$E$65,$E$10:$E$19,$F$53)</f>
        <v>0</v>
      </c>
      <c r="J68" s="107"/>
      <c r="K68" s="5"/>
      <c r="L68" s="5"/>
      <c r="M68" s="12"/>
      <c r="N68" s="5"/>
      <c r="O68" s="5"/>
      <c r="P68" s="5"/>
      <c r="Q68" s="5"/>
      <c r="R68" s="5"/>
      <c r="S68" s="5"/>
      <c r="T68" s="5"/>
      <c r="U68" s="5"/>
      <c r="V68" s="5"/>
      <c r="W68" s="5"/>
      <c r="X68" s="5"/>
      <c r="Y68" s="5"/>
      <c r="Z68" s="5"/>
      <c r="AA68" s="5"/>
      <c r="AB68" s="5"/>
      <c r="AC68" s="5"/>
      <c r="AD68" s="5"/>
      <c r="AE68" s="5"/>
      <c r="AF68" s="231"/>
      <c r="AG68" s="231"/>
      <c r="AH68" s="231"/>
      <c r="AI68" s="231"/>
      <c r="AJ68" s="231"/>
      <c r="AK68" s="231"/>
      <c r="AL68" s="231"/>
      <c r="AM68" s="231"/>
      <c r="AN68" s="231"/>
      <c r="AO68" s="231"/>
      <c r="AP68" s="231"/>
      <c r="AQ68" s="231"/>
      <c r="AR68" s="231"/>
      <c r="AS68" s="407"/>
      <c r="AT68" s="115" t="s">
        <v>68</v>
      </c>
      <c r="AU68" s="313">
        <f>COUNTIFS($AV$10:$AV$47,"&lt;&gt;",$F$10:$F$47,$E$65,$E$10:$E$47,$F68)</f>
        <v>0</v>
      </c>
      <c r="AV68" s="314">
        <f t="shared" si="155"/>
        <v>0</v>
      </c>
      <c r="AW68" s="315"/>
      <c r="AX68" s="314">
        <f t="shared" si="155"/>
        <v>0</v>
      </c>
      <c r="AY68" s="314">
        <f t="shared" si="155"/>
        <v>0</v>
      </c>
      <c r="AZ68" s="316">
        <f t="shared" si="155"/>
        <v>0</v>
      </c>
      <c r="BA68" s="313">
        <f t="shared" si="156"/>
        <v>0</v>
      </c>
      <c r="BB68" s="314">
        <f t="shared" si="155"/>
        <v>0</v>
      </c>
      <c r="BC68" s="315"/>
      <c r="BD68" s="314">
        <f t="shared" si="155"/>
        <v>0</v>
      </c>
      <c r="BE68" s="314">
        <f t="shared" si="155"/>
        <v>0</v>
      </c>
      <c r="BF68" s="316">
        <f t="shared" si="155"/>
        <v>0</v>
      </c>
      <c r="BG68" s="313">
        <f t="shared" si="157"/>
        <v>0</v>
      </c>
      <c r="BH68" s="314">
        <f t="shared" si="155"/>
        <v>0</v>
      </c>
      <c r="BI68" s="315"/>
      <c r="BJ68" s="314">
        <f t="shared" si="155"/>
        <v>0</v>
      </c>
      <c r="BK68" s="314">
        <f t="shared" si="155"/>
        <v>0</v>
      </c>
      <c r="BL68" s="316">
        <f t="shared" si="158"/>
        <v>0</v>
      </c>
      <c r="BM68" s="313">
        <f t="shared" si="159"/>
        <v>0</v>
      </c>
      <c r="BN68" s="314">
        <f t="shared" si="158"/>
        <v>0</v>
      </c>
      <c r="BO68" s="315"/>
      <c r="BP68" s="314">
        <f t="shared" si="158"/>
        <v>0</v>
      </c>
      <c r="BQ68" s="314">
        <f t="shared" si="158"/>
        <v>0</v>
      </c>
      <c r="BR68" s="316">
        <f t="shared" si="158"/>
        <v>0</v>
      </c>
      <c r="BS68" s="313">
        <f t="shared" si="160"/>
        <v>0</v>
      </c>
      <c r="BT68" s="314">
        <f t="shared" si="158"/>
        <v>0</v>
      </c>
      <c r="BU68" s="315"/>
      <c r="BV68" s="314">
        <f t="shared" si="158"/>
        <v>0</v>
      </c>
      <c r="BW68" s="314">
        <f t="shared" si="158"/>
        <v>0</v>
      </c>
      <c r="BX68" s="316">
        <f t="shared" si="158"/>
        <v>0</v>
      </c>
      <c r="BY68" s="313">
        <f t="shared" si="161"/>
        <v>0</v>
      </c>
      <c r="BZ68" s="314">
        <f t="shared" si="158"/>
        <v>0</v>
      </c>
      <c r="CA68" s="315"/>
      <c r="CB68" s="314">
        <f t="shared" si="158"/>
        <v>0</v>
      </c>
      <c r="CC68" s="314">
        <f t="shared" si="158"/>
        <v>0</v>
      </c>
      <c r="CD68" s="316">
        <f t="shared" si="158"/>
        <v>0</v>
      </c>
      <c r="CE68" s="313">
        <f t="shared" si="162"/>
        <v>0</v>
      </c>
      <c r="CF68" s="314">
        <f t="shared" si="158"/>
        <v>0</v>
      </c>
      <c r="CG68" s="315"/>
      <c r="CH68" s="314">
        <f t="shared" si="158"/>
        <v>0</v>
      </c>
      <c r="CI68" s="314">
        <f t="shared" si="158"/>
        <v>0</v>
      </c>
      <c r="CJ68" s="316">
        <f t="shared" si="158"/>
        <v>0</v>
      </c>
      <c r="CK68" s="313">
        <f t="shared" si="163"/>
        <v>0</v>
      </c>
      <c r="CL68" s="314">
        <f t="shared" si="158"/>
        <v>0</v>
      </c>
      <c r="CM68" s="315"/>
      <c r="CN68" s="314">
        <f t="shared" si="158"/>
        <v>0</v>
      </c>
      <c r="CO68" s="314">
        <f t="shared" si="158"/>
        <v>0</v>
      </c>
      <c r="CP68" s="316">
        <f t="shared" si="158"/>
        <v>0</v>
      </c>
      <c r="CQ68" s="313">
        <f t="shared" si="164"/>
        <v>0</v>
      </c>
      <c r="CR68" s="314">
        <f t="shared" si="158"/>
        <v>0</v>
      </c>
      <c r="CS68" s="315"/>
      <c r="CT68" s="314">
        <f t="shared" si="158"/>
        <v>0</v>
      </c>
      <c r="CU68" s="314">
        <f t="shared" si="158"/>
        <v>0</v>
      </c>
      <c r="CV68" s="316">
        <f t="shared" si="158"/>
        <v>0</v>
      </c>
      <c r="CW68" s="327">
        <f>SUMIFS(CW$10:CW$47,$F$10:$F$47,$E$65,$E$10:$E$47,$F$53)</f>
        <v>0</v>
      </c>
      <c r="CX68" s="314">
        <f>SUMIFS(CX$10:CX$47,$F$10:$F$47,$E$65,$E$10:$E$47,$F$53)</f>
        <v>0</v>
      </c>
      <c r="CY68" s="314">
        <f>SUMIFS(CY$10:CY$47,$F$10:$F$47,$E$65,$E$10:$E$47,$F$53)</f>
        <v>0</v>
      </c>
      <c r="CZ68" s="316">
        <f>SUMIFS(CZ$10:CZ$47,$F$10:$F$47,$E$65,$E$10:$E$47,$F$53)</f>
        <v>0</v>
      </c>
    </row>
    <row r="69" spans="1:104" ht="19.5" customHeight="1" thickTop="1" thickBot="1">
      <c r="A69" s="5"/>
      <c r="B69" s="5"/>
      <c r="C69" s="9"/>
      <c r="D69" s="5"/>
      <c r="E69" s="415"/>
      <c r="F69" s="135" t="s">
        <v>69</v>
      </c>
      <c r="G69" s="165"/>
      <c r="H69" s="136">
        <f>SUM(H65:H68)</f>
        <v>0</v>
      </c>
      <c r="I69" s="137">
        <f>SUM(I65:I68)</f>
        <v>0</v>
      </c>
      <c r="J69" s="127"/>
      <c r="K69" s="5"/>
      <c r="L69" s="5"/>
      <c r="M69" s="12"/>
      <c r="N69" s="5"/>
      <c r="O69" s="5"/>
      <c r="P69" s="5"/>
      <c r="Q69" s="5"/>
      <c r="R69" s="5"/>
      <c r="S69" s="5"/>
      <c r="T69" s="5"/>
      <c r="U69" s="5"/>
      <c r="V69" s="5"/>
      <c r="W69" s="5"/>
      <c r="X69" s="5"/>
      <c r="Y69" s="5"/>
      <c r="Z69" s="5"/>
      <c r="AA69" s="5"/>
      <c r="AB69" s="5"/>
      <c r="AC69" s="5"/>
      <c r="AD69" s="5"/>
      <c r="AE69" s="5" t="s">
        <v>69</v>
      </c>
      <c r="AF69" s="231"/>
      <c r="AG69" s="231"/>
      <c r="AH69" s="231"/>
      <c r="AI69" s="231"/>
      <c r="AJ69" s="231"/>
      <c r="AK69" s="231"/>
      <c r="AL69" s="231"/>
      <c r="AM69" s="231"/>
      <c r="AN69" s="231"/>
      <c r="AO69" s="231"/>
      <c r="AP69" s="231"/>
      <c r="AQ69" s="231"/>
      <c r="AR69" s="231"/>
      <c r="AS69" s="415"/>
      <c r="AT69" s="135" t="s">
        <v>69</v>
      </c>
      <c r="AU69" s="317">
        <f>SUM(AU65:AU68)</f>
        <v>0</v>
      </c>
      <c r="AV69" s="318">
        <f>SUM(AV65:AV68)</f>
        <v>0</v>
      </c>
      <c r="AW69" s="319"/>
      <c r="AX69" s="318">
        <f>SUM(AX65:AX68)</f>
        <v>0</v>
      </c>
      <c r="AY69" s="318">
        <f>SUM(AY65:AY68)</f>
        <v>0</v>
      </c>
      <c r="AZ69" s="318">
        <f>SUM(AZ65:AZ68)</f>
        <v>0</v>
      </c>
      <c r="BA69" s="317">
        <f t="shared" ref="BA69:BB69" si="165">SUM(BA65:BA68)</f>
        <v>0</v>
      </c>
      <c r="BB69" s="318">
        <f t="shared" si="165"/>
        <v>0</v>
      </c>
      <c r="BC69" s="319"/>
      <c r="BD69" s="318">
        <f t="shared" ref="BD69:BH69" si="166">SUM(BD65:BD68)</f>
        <v>0</v>
      </c>
      <c r="BE69" s="318">
        <f t="shared" si="166"/>
        <v>0</v>
      </c>
      <c r="BF69" s="318">
        <f t="shared" si="166"/>
        <v>0</v>
      </c>
      <c r="BG69" s="317">
        <f t="shared" si="166"/>
        <v>0</v>
      </c>
      <c r="BH69" s="318">
        <f t="shared" si="166"/>
        <v>0</v>
      </c>
      <c r="BI69" s="319"/>
      <c r="BJ69" s="318">
        <f t="shared" ref="BJ69:BN69" si="167">SUM(BJ65:BJ68)</f>
        <v>0</v>
      </c>
      <c r="BK69" s="318">
        <f t="shared" si="167"/>
        <v>0</v>
      </c>
      <c r="BL69" s="318">
        <f t="shared" si="167"/>
        <v>0</v>
      </c>
      <c r="BM69" s="317">
        <f t="shared" si="167"/>
        <v>0</v>
      </c>
      <c r="BN69" s="318">
        <f t="shared" si="167"/>
        <v>0</v>
      </c>
      <c r="BO69" s="319"/>
      <c r="BP69" s="318">
        <f t="shared" ref="BP69:BT69" si="168">SUM(BP65:BP68)</f>
        <v>0</v>
      </c>
      <c r="BQ69" s="318">
        <f t="shared" si="168"/>
        <v>0</v>
      </c>
      <c r="BR69" s="318">
        <f t="shared" si="168"/>
        <v>0</v>
      </c>
      <c r="BS69" s="317">
        <f t="shared" si="168"/>
        <v>0</v>
      </c>
      <c r="BT69" s="318">
        <f t="shared" si="168"/>
        <v>0</v>
      </c>
      <c r="BU69" s="319"/>
      <c r="BV69" s="318">
        <f t="shared" ref="BV69:BZ69" si="169">SUM(BV65:BV68)</f>
        <v>0</v>
      </c>
      <c r="BW69" s="318">
        <f t="shared" si="169"/>
        <v>0</v>
      </c>
      <c r="BX69" s="318">
        <f t="shared" si="169"/>
        <v>0</v>
      </c>
      <c r="BY69" s="317">
        <f t="shared" si="169"/>
        <v>0</v>
      </c>
      <c r="BZ69" s="318">
        <f t="shared" si="169"/>
        <v>0</v>
      </c>
      <c r="CA69" s="319"/>
      <c r="CB69" s="318">
        <f t="shared" ref="CB69:CF69" si="170">SUM(CB65:CB68)</f>
        <v>0</v>
      </c>
      <c r="CC69" s="318">
        <f t="shared" si="170"/>
        <v>0</v>
      </c>
      <c r="CD69" s="318">
        <f t="shared" si="170"/>
        <v>0</v>
      </c>
      <c r="CE69" s="317">
        <f t="shared" si="170"/>
        <v>0</v>
      </c>
      <c r="CF69" s="318">
        <f t="shared" si="170"/>
        <v>0</v>
      </c>
      <c r="CG69" s="319"/>
      <c r="CH69" s="318">
        <f t="shared" ref="CH69:CL69" si="171">SUM(CH65:CH68)</f>
        <v>0</v>
      </c>
      <c r="CI69" s="318">
        <f t="shared" si="171"/>
        <v>0</v>
      </c>
      <c r="CJ69" s="318">
        <f t="shared" si="171"/>
        <v>0</v>
      </c>
      <c r="CK69" s="317">
        <f t="shared" si="171"/>
        <v>0</v>
      </c>
      <c r="CL69" s="318">
        <f t="shared" si="171"/>
        <v>0</v>
      </c>
      <c r="CM69" s="319"/>
      <c r="CN69" s="318">
        <f t="shared" ref="CN69:CR69" si="172">SUM(CN65:CN68)</f>
        <v>0</v>
      </c>
      <c r="CO69" s="318">
        <f t="shared" si="172"/>
        <v>0</v>
      </c>
      <c r="CP69" s="318">
        <f t="shared" si="172"/>
        <v>0</v>
      </c>
      <c r="CQ69" s="317">
        <f t="shared" si="172"/>
        <v>0</v>
      </c>
      <c r="CR69" s="318">
        <f t="shared" si="172"/>
        <v>0</v>
      </c>
      <c r="CS69" s="319"/>
      <c r="CT69" s="318">
        <f t="shared" ref="CT69:CV69" si="173">SUM(CT65:CT68)</f>
        <v>0</v>
      </c>
      <c r="CU69" s="318">
        <f t="shared" si="173"/>
        <v>0</v>
      </c>
      <c r="CV69" s="318">
        <f t="shared" si="173"/>
        <v>0</v>
      </c>
      <c r="CW69" s="324">
        <f>SUM(CW65:CW68)</f>
        <v>0</v>
      </c>
      <c r="CX69" s="325">
        <f>SUM(CX65:CX68)</f>
        <v>0</v>
      </c>
      <c r="CY69" s="325">
        <f>SUM(CY65:CY68)</f>
        <v>0</v>
      </c>
      <c r="CZ69" s="326">
        <f>SUM(CZ65:CZ68)</f>
        <v>165800</v>
      </c>
    </row>
    <row r="70" spans="1:104" ht="19.5" customHeight="1" thickTop="1" thickBot="1">
      <c r="A70" s="5"/>
      <c r="B70" s="5"/>
      <c r="C70" s="9"/>
      <c r="D70" s="5"/>
      <c r="E70" s="138"/>
      <c r="F70" s="139" t="s">
        <v>71</v>
      </c>
      <c r="G70" s="166"/>
      <c r="H70" s="140">
        <f>SUM(H54+H59+H64+H69)</f>
        <v>160089</v>
      </c>
      <c r="I70" s="141">
        <f>SUM(I54+I59+I64+I69)</f>
        <v>3931800</v>
      </c>
      <c r="J70" s="127"/>
      <c r="K70" s="5"/>
      <c r="L70" s="5"/>
      <c r="M70" s="12"/>
      <c r="N70" s="5"/>
      <c r="O70" s="5"/>
      <c r="P70" s="5"/>
      <c r="Q70" s="5"/>
      <c r="R70" s="5"/>
      <c r="S70" s="5"/>
      <c r="T70" s="5"/>
      <c r="U70" s="5"/>
      <c r="V70" s="5"/>
      <c r="W70" s="5"/>
      <c r="X70" s="5"/>
      <c r="Y70" s="5"/>
      <c r="Z70" s="5"/>
      <c r="AA70" s="5"/>
      <c r="AB70" s="5"/>
      <c r="AC70" s="5"/>
      <c r="AD70" s="5"/>
      <c r="AE70" s="5" t="s">
        <v>71</v>
      </c>
      <c r="AF70" s="232"/>
      <c r="AG70" s="232"/>
      <c r="AH70" s="232"/>
      <c r="AI70" s="232"/>
      <c r="AJ70" s="232"/>
      <c r="AK70" s="232"/>
      <c r="AL70" s="232"/>
      <c r="AM70" s="232"/>
      <c r="AN70" s="232"/>
      <c r="AO70" s="232"/>
      <c r="AP70" s="232"/>
      <c r="AQ70" s="232"/>
      <c r="AR70" s="232"/>
      <c r="AS70" s="138"/>
      <c r="AT70" s="139" t="s">
        <v>71</v>
      </c>
      <c r="AU70" s="308">
        <f>AU54+AU59+AU64+AU69</f>
        <v>0</v>
      </c>
      <c r="AV70" s="309">
        <f>SUM(AV54+AV59+AV64+AV69)</f>
        <v>0</v>
      </c>
      <c r="AW70" s="310"/>
      <c r="AX70" s="309">
        <f>SUM(AX54+AX59+AX64+AX69)</f>
        <v>0</v>
      </c>
      <c r="AY70" s="309">
        <f>SUM(AY54+AY59+AY64+AY69)</f>
        <v>0</v>
      </c>
      <c r="AZ70" s="311">
        <f>SUM(AZ54+AZ59+AZ64+AZ69)</f>
        <v>0</v>
      </c>
      <c r="BA70" s="308">
        <f t="shared" ref="BA70" si="174">BA54+BA59+BA64+BA69</f>
        <v>0</v>
      </c>
      <c r="BB70" s="309">
        <f t="shared" ref="BB70" si="175">SUM(BB54+BB59+BB64+BB69)</f>
        <v>0</v>
      </c>
      <c r="BC70" s="310"/>
      <c r="BD70" s="309">
        <f t="shared" ref="BD70:BF70" si="176">SUM(BD54+BD59+BD64+BD69)</f>
        <v>0</v>
      </c>
      <c r="BE70" s="309">
        <f t="shared" si="176"/>
        <v>0</v>
      </c>
      <c r="BF70" s="311">
        <f t="shared" si="176"/>
        <v>0</v>
      </c>
      <c r="BG70" s="308">
        <f t="shared" ref="BG70" si="177">BG54+BG59+BG64+BG69</f>
        <v>0</v>
      </c>
      <c r="BH70" s="309">
        <f t="shared" ref="BH70" si="178">SUM(BH54+BH59+BH64+BH69)</f>
        <v>0</v>
      </c>
      <c r="BI70" s="310"/>
      <c r="BJ70" s="309">
        <f t="shared" ref="BJ70:BL70" si="179">SUM(BJ54+BJ59+BJ64+BJ69)</f>
        <v>0</v>
      </c>
      <c r="BK70" s="309">
        <f t="shared" si="179"/>
        <v>0</v>
      </c>
      <c r="BL70" s="311">
        <f t="shared" si="179"/>
        <v>0</v>
      </c>
      <c r="BM70" s="308">
        <f t="shared" ref="BM70" si="180">BM54+BM59+BM64+BM69</f>
        <v>0</v>
      </c>
      <c r="BN70" s="309">
        <f t="shared" ref="BN70" si="181">SUM(BN54+BN59+BN64+BN69)</f>
        <v>0</v>
      </c>
      <c r="BO70" s="310"/>
      <c r="BP70" s="309">
        <f t="shared" ref="BP70:BR70" si="182">SUM(BP54+BP59+BP64+BP69)</f>
        <v>0</v>
      </c>
      <c r="BQ70" s="309">
        <f t="shared" si="182"/>
        <v>0</v>
      </c>
      <c r="BR70" s="311">
        <f t="shared" si="182"/>
        <v>0</v>
      </c>
      <c r="BS70" s="308">
        <f t="shared" ref="BS70" si="183">BS54+BS59+BS64+BS69</f>
        <v>0</v>
      </c>
      <c r="BT70" s="309">
        <f t="shared" ref="BT70" si="184">SUM(BT54+BT59+BT64+BT69)</f>
        <v>0</v>
      </c>
      <c r="BU70" s="310"/>
      <c r="BV70" s="309">
        <f t="shared" ref="BV70:BX70" si="185">SUM(BV54+BV59+BV64+BV69)</f>
        <v>0</v>
      </c>
      <c r="BW70" s="309">
        <f t="shared" si="185"/>
        <v>0</v>
      </c>
      <c r="BX70" s="311">
        <f t="shared" si="185"/>
        <v>0</v>
      </c>
      <c r="BY70" s="308">
        <f t="shared" ref="BY70" si="186">BY54+BY59+BY64+BY69</f>
        <v>0</v>
      </c>
      <c r="BZ70" s="309">
        <f t="shared" ref="BZ70" si="187">SUM(BZ54+BZ59+BZ64+BZ69)</f>
        <v>0</v>
      </c>
      <c r="CA70" s="310"/>
      <c r="CB70" s="309">
        <f t="shared" ref="CB70:CD70" si="188">SUM(CB54+CB59+CB64+CB69)</f>
        <v>0</v>
      </c>
      <c r="CC70" s="309">
        <f t="shared" si="188"/>
        <v>0</v>
      </c>
      <c r="CD70" s="311">
        <f t="shared" si="188"/>
        <v>0</v>
      </c>
      <c r="CE70" s="308">
        <f t="shared" ref="CE70" si="189">CE54+CE59+CE64+CE69</f>
        <v>0</v>
      </c>
      <c r="CF70" s="309">
        <f t="shared" ref="CF70" si="190">SUM(CF54+CF59+CF64+CF69)</f>
        <v>0</v>
      </c>
      <c r="CG70" s="310"/>
      <c r="CH70" s="309">
        <f t="shared" ref="CH70:CJ70" si="191">SUM(CH54+CH59+CH64+CH69)</f>
        <v>0</v>
      </c>
      <c r="CI70" s="309">
        <f t="shared" si="191"/>
        <v>0</v>
      </c>
      <c r="CJ70" s="311">
        <f t="shared" si="191"/>
        <v>0</v>
      </c>
      <c r="CK70" s="308">
        <f t="shared" ref="CK70" si="192">CK54+CK59+CK64+CK69</f>
        <v>0</v>
      </c>
      <c r="CL70" s="309">
        <f t="shared" ref="CL70" si="193">SUM(CL54+CL59+CL64+CL69)</f>
        <v>0</v>
      </c>
      <c r="CM70" s="310"/>
      <c r="CN70" s="309">
        <f t="shared" ref="CN70:CP70" si="194">SUM(CN54+CN59+CN64+CN69)</f>
        <v>0</v>
      </c>
      <c r="CO70" s="309">
        <f t="shared" si="194"/>
        <v>0</v>
      </c>
      <c r="CP70" s="311">
        <f t="shared" si="194"/>
        <v>0</v>
      </c>
      <c r="CQ70" s="308">
        <f t="shared" ref="CQ70" si="195">CQ54+CQ59+CQ64+CQ69</f>
        <v>0</v>
      </c>
      <c r="CR70" s="309">
        <f t="shared" ref="CR70" si="196">SUM(CR54+CR59+CR64+CR69)</f>
        <v>0</v>
      </c>
      <c r="CS70" s="310"/>
      <c r="CT70" s="309">
        <f t="shared" ref="CT70:CZ70" si="197">SUM(CT54+CT59+CT64+CT69)</f>
        <v>0</v>
      </c>
      <c r="CU70" s="309">
        <f t="shared" si="197"/>
        <v>0</v>
      </c>
      <c r="CV70" s="311">
        <f t="shared" si="197"/>
        <v>0</v>
      </c>
      <c r="CW70" s="320">
        <f t="shared" si="197"/>
        <v>0</v>
      </c>
      <c r="CX70" s="307">
        <f t="shared" si="197"/>
        <v>0</v>
      </c>
      <c r="CY70" s="307">
        <f t="shared" si="197"/>
        <v>0</v>
      </c>
      <c r="CZ70" s="321">
        <f t="shared" si="197"/>
        <v>5123200</v>
      </c>
    </row>
    <row r="71" spans="1:104" ht="19.5" customHeight="1">
      <c r="A71" s="5"/>
      <c r="B71" s="5"/>
      <c r="C71" s="9"/>
      <c r="D71" s="5"/>
      <c r="E71" s="5"/>
      <c r="F71" s="5"/>
      <c r="G71" s="167"/>
      <c r="H71" s="5"/>
      <c r="I71" s="5"/>
      <c r="J71" s="11"/>
      <c r="K71" s="5"/>
      <c r="L71" s="5"/>
      <c r="M71" s="12"/>
      <c r="N71" s="5"/>
      <c r="O71" s="5"/>
      <c r="P71" s="5"/>
      <c r="Q71" s="5"/>
      <c r="R71" s="5"/>
      <c r="S71" s="5"/>
      <c r="T71" s="5"/>
      <c r="U71" s="5"/>
      <c r="V71" s="5"/>
      <c r="W71" s="5"/>
      <c r="X71" s="5"/>
      <c r="Y71" s="5"/>
      <c r="Z71" s="5"/>
      <c r="AA71" s="5"/>
      <c r="AB71" s="5"/>
      <c r="AC71" s="5"/>
      <c r="AD71" s="5"/>
      <c r="AE71" s="5"/>
      <c r="AF71" s="232"/>
      <c r="AG71" s="232"/>
      <c r="AH71" s="232"/>
      <c r="AI71" s="232"/>
      <c r="AJ71" s="232"/>
      <c r="AK71" s="232"/>
      <c r="AL71" s="232"/>
      <c r="AM71" s="232"/>
      <c r="AN71" s="232"/>
      <c r="AO71" s="232"/>
      <c r="AP71" s="232"/>
      <c r="AQ71" s="232"/>
      <c r="AR71" s="232"/>
      <c r="AS71" s="232"/>
      <c r="AT71" s="232"/>
      <c r="AU71" s="144"/>
      <c r="AV71" s="5"/>
      <c r="AW71" s="5"/>
      <c r="AX71" s="5"/>
      <c r="AY71" s="5"/>
      <c r="AZ71" s="5"/>
      <c r="BA71" s="145"/>
      <c r="BB71" s="145" t="s">
        <v>70</v>
      </c>
      <c r="BC71" s="145"/>
      <c r="BD71" s="146">
        <f>SUM(BD67:BD70)</f>
        <v>0</v>
      </c>
      <c r="BE71" s="146">
        <f>SUM(BE67:BE70)</f>
        <v>0</v>
      </c>
      <c r="BF71" s="147">
        <f>SUM(BF67:BF70)</f>
        <v>0</v>
      </c>
      <c r="BG71" s="147">
        <f>SUM(BG67:BG70)</f>
        <v>0</v>
      </c>
      <c r="BH71" s="5"/>
      <c r="BI71" s="5"/>
      <c r="BJ71" s="5"/>
      <c r="BK71" s="5"/>
      <c r="BL71" s="5"/>
      <c r="BM71" s="5"/>
      <c r="BN71" s="5"/>
      <c r="BO71" s="5"/>
      <c r="BP71" s="5"/>
      <c r="BQ71" s="5"/>
      <c r="BR71" s="5"/>
      <c r="BS71" s="5"/>
      <c r="BT71" s="5"/>
      <c r="BU71" s="5"/>
      <c r="BV71" s="5"/>
      <c r="BW71" s="5"/>
      <c r="BX71" s="5"/>
      <c r="BY71" s="5"/>
      <c r="BZ71" s="5"/>
      <c r="CA71" s="5"/>
      <c r="CB71" s="5"/>
      <c r="CC71" s="5"/>
    </row>
    <row r="72" spans="1:104" ht="19.5" customHeight="1">
      <c r="A72" s="5"/>
      <c r="B72" s="5"/>
      <c r="C72" s="9"/>
      <c r="D72" s="5"/>
      <c r="E72" s="5"/>
      <c r="F72" s="5"/>
      <c r="G72" s="5"/>
      <c r="H72" s="5"/>
      <c r="I72" s="5"/>
      <c r="J72" s="11"/>
      <c r="K72" s="5"/>
      <c r="L72" s="5"/>
      <c r="M72" s="12"/>
      <c r="N72" s="5"/>
      <c r="O72" s="5"/>
      <c r="P72" s="5"/>
      <c r="Q72" s="5"/>
      <c r="R72" s="5"/>
      <c r="S72" s="5"/>
      <c r="T72" s="5"/>
      <c r="U72" s="5"/>
      <c r="V72" s="5"/>
      <c r="W72" s="5"/>
      <c r="X72" s="5"/>
      <c r="Y72" s="5"/>
      <c r="Z72" s="5"/>
      <c r="AA72" s="5"/>
      <c r="AB72" s="5"/>
      <c r="AC72" s="5"/>
      <c r="AD72" s="5"/>
      <c r="AE72" s="5"/>
      <c r="AF72" s="231"/>
      <c r="AG72" s="231"/>
      <c r="AH72" s="231"/>
      <c r="AI72" s="231"/>
      <c r="AJ72" s="231"/>
      <c r="AK72" s="231"/>
      <c r="AL72" s="231"/>
      <c r="AM72" s="231"/>
      <c r="AN72" s="231"/>
      <c r="AO72" s="231"/>
      <c r="AP72" s="231"/>
      <c r="AQ72" s="231"/>
      <c r="AR72" s="231"/>
      <c r="AS72" s="231"/>
      <c r="AT72" s="231"/>
      <c r="AU72" s="144"/>
      <c r="AV72" s="5"/>
      <c r="AW72" s="5"/>
      <c r="AX72" s="5"/>
      <c r="AY72" s="5"/>
      <c r="AZ72" s="5"/>
      <c r="BA72" s="148"/>
      <c r="BB72" s="145"/>
      <c r="BC72" s="145"/>
      <c r="BD72" s="149" t="s">
        <v>7</v>
      </c>
      <c r="BE72" s="149" t="s">
        <v>8</v>
      </c>
      <c r="BF72" s="5" t="s">
        <v>7</v>
      </c>
      <c r="BG72" s="5" t="s">
        <v>8</v>
      </c>
      <c r="BH72" s="5"/>
      <c r="BI72" s="5"/>
      <c r="BJ72" s="5"/>
      <c r="BK72" s="5"/>
      <c r="BL72" s="5"/>
      <c r="BM72" s="5"/>
      <c r="BN72" s="5"/>
      <c r="BO72" s="5"/>
      <c r="BP72" s="5"/>
      <c r="BQ72" s="5"/>
      <c r="BR72" s="5"/>
      <c r="BS72" s="5"/>
      <c r="BT72" s="5"/>
      <c r="BU72" s="5"/>
      <c r="BV72" s="5"/>
      <c r="BW72" s="5"/>
      <c r="BX72" s="5"/>
      <c r="BY72" s="5"/>
      <c r="BZ72" s="5"/>
      <c r="CA72" s="5"/>
      <c r="CB72" s="5"/>
      <c r="CC72" s="5"/>
    </row>
    <row r="73" spans="1:104" ht="19.5" customHeight="1">
      <c r="A73" s="5"/>
      <c r="B73" s="5"/>
      <c r="C73" s="9"/>
      <c r="D73" s="5"/>
      <c r="E73" s="5"/>
      <c r="F73" s="5"/>
      <c r="G73" s="5"/>
      <c r="H73" s="5"/>
      <c r="I73" s="5"/>
      <c r="J73" s="11"/>
      <c r="K73" s="5"/>
      <c r="L73" s="5"/>
      <c r="M73" s="12"/>
      <c r="N73" s="5"/>
      <c r="O73" s="5"/>
      <c r="P73" s="5"/>
      <c r="Q73" s="5"/>
      <c r="R73" s="5"/>
      <c r="S73" s="5"/>
      <c r="T73" s="5"/>
      <c r="U73" s="5"/>
      <c r="V73" s="5"/>
      <c r="W73" s="5"/>
      <c r="X73" s="5"/>
      <c r="Y73" s="5"/>
      <c r="Z73" s="5"/>
      <c r="AA73" s="5"/>
      <c r="AB73" s="5"/>
      <c r="AC73" s="5"/>
      <c r="AD73" s="5"/>
      <c r="AE73" s="5"/>
      <c r="AF73" s="231"/>
      <c r="AG73" s="231"/>
      <c r="AH73" s="231"/>
      <c r="AI73" s="231"/>
      <c r="AJ73" s="231"/>
      <c r="AK73" s="231"/>
      <c r="AL73" s="231"/>
      <c r="AM73" s="231"/>
      <c r="AN73" s="231"/>
      <c r="AO73" s="231"/>
      <c r="AP73" s="231"/>
      <c r="AQ73" s="231"/>
      <c r="AR73" s="231"/>
      <c r="AS73" s="231"/>
      <c r="AT73" s="231"/>
      <c r="AU73" s="5"/>
      <c r="AV73" s="5"/>
      <c r="AW73" s="5"/>
      <c r="AX73" s="5"/>
      <c r="AY73" s="5"/>
      <c r="AZ73" s="5"/>
      <c r="BA73" s="148"/>
      <c r="BB73" s="148">
        <v>1.1499999999999999</v>
      </c>
      <c r="BC73" s="148"/>
      <c r="BD73" s="150">
        <f>SUMIFS(BE16:BE54,$F$10:$F$48,$BD$72,$E$10:$E$48,$BB$67)</f>
        <v>0</v>
      </c>
      <c r="BE73" s="150">
        <f>SUMIFS(BE16:BE54,$F$10:$F$48,$BE$72,$E$10:$E$48,$BB$67)</f>
        <v>0</v>
      </c>
      <c r="BF73" s="151">
        <f>SUMIFS(BG16:BG54,$F$10:$F$48,$BD$72,$E$10:$E$48,$BB$67)</f>
        <v>0</v>
      </c>
      <c r="BG73" s="151">
        <f>SUMIFS(BG16:BG54,$F$10:$F$48,$BE$72,$E$10:$E$48,$BB$67)</f>
        <v>0</v>
      </c>
      <c r="BH73" s="5"/>
      <c r="BI73" s="5"/>
      <c r="BJ73" s="5"/>
      <c r="BK73" s="5"/>
      <c r="BL73" s="5"/>
      <c r="BM73" s="5"/>
      <c r="BN73" s="5"/>
      <c r="BO73" s="5"/>
      <c r="BP73" s="5"/>
      <c r="BQ73" s="5"/>
      <c r="BR73" s="5"/>
      <c r="BS73" s="5"/>
      <c r="BT73" s="5"/>
      <c r="BU73" s="5"/>
      <c r="BV73" s="5"/>
      <c r="BW73" s="5"/>
      <c r="BX73" s="5"/>
      <c r="BY73" s="5"/>
      <c r="BZ73" s="5"/>
      <c r="CA73" s="5"/>
      <c r="CB73" s="5"/>
      <c r="CC73" s="5"/>
    </row>
    <row r="74" spans="1:104" ht="19.5" customHeight="1">
      <c r="A74" s="5"/>
      <c r="B74" s="5"/>
      <c r="C74" s="131"/>
      <c r="D74" s="5"/>
      <c r="E74" s="5"/>
      <c r="F74" s="5"/>
      <c r="G74" s="5"/>
      <c r="H74" s="5"/>
      <c r="I74" s="5"/>
      <c r="J74" s="11"/>
      <c r="K74" s="5"/>
      <c r="L74" s="5"/>
      <c r="M74" s="12"/>
      <c r="N74" s="5"/>
      <c r="O74" s="5"/>
      <c r="P74" s="5"/>
      <c r="Q74" s="5"/>
      <c r="R74" s="5"/>
      <c r="S74" s="5"/>
      <c r="T74" s="5"/>
      <c r="U74" s="5"/>
      <c r="V74" s="5"/>
      <c r="W74" s="5"/>
      <c r="X74" s="5"/>
      <c r="Y74" s="5"/>
      <c r="Z74" s="5"/>
      <c r="AA74" s="5"/>
      <c r="AB74" s="5"/>
      <c r="AC74" s="5"/>
      <c r="AD74" s="5"/>
      <c r="AE74" s="5"/>
      <c r="AF74" s="231"/>
      <c r="AG74" s="231"/>
      <c r="AH74" s="231"/>
      <c r="AI74" s="231"/>
      <c r="AJ74" s="231"/>
      <c r="AK74" s="231"/>
      <c r="AL74" s="231"/>
      <c r="AM74" s="231"/>
      <c r="AN74" s="231"/>
      <c r="AO74" s="231"/>
      <c r="AP74" s="231"/>
      <c r="AQ74" s="231"/>
      <c r="AR74" s="231"/>
      <c r="AS74" s="231"/>
      <c r="AT74" s="231"/>
      <c r="AU74" s="5"/>
      <c r="AV74" s="5"/>
      <c r="AW74" s="5"/>
      <c r="AX74" s="5"/>
      <c r="AY74" s="5"/>
      <c r="AZ74" s="5"/>
      <c r="BA74" s="148"/>
      <c r="BB74" s="148" t="s">
        <v>65</v>
      </c>
      <c r="BC74" s="148"/>
      <c r="BD74" s="150">
        <f>SUMIFS(BE16:BE54,$F$10:$F$48,$BD$72,$E$10:$E$48,$BB$68)</f>
        <v>0</v>
      </c>
      <c r="BE74" s="150">
        <f>SUMIFS(BE16:BE54,$F$10:$F$48,$BE$72,$E$10:$E$48,$BB$68)</f>
        <v>0</v>
      </c>
      <c r="BF74" s="151">
        <f>SUMIFS(BG16:BG54,$F$10:$F$48,$BD$72,$E$10:$E$48,$BB$68)</f>
        <v>0</v>
      </c>
      <c r="BG74" s="151">
        <f>SUMIFS(BG16:BG54,$F$10:$F$48,$BE$72,$E$10:$E$48,$BB$68)</f>
        <v>0</v>
      </c>
      <c r="BH74" s="5"/>
      <c r="BI74" s="5"/>
      <c r="BJ74" s="5"/>
      <c r="BK74" s="5"/>
      <c r="BL74" s="5"/>
      <c r="BM74" s="5"/>
      <c r="BN74" s="5"/>
      <c r="BO74" s="5"/>
      <c r="BP74" s="5"/>
      <c r="BQ74" s="5"/>
      <c r="BR74" s="5"/>
      <c r="BS74" s="5"/>
      <c r="BT74" s="5"/>
      <c r="BU74" s="5"/>
      <c r="BV74" s="5"/>
      <c r="BW74" s="5"/>
      <c r="BX74" s="5"/>
      <c r="BY74" s="5"/>
      <c r="BZ74" s="5"/>
      <c r="CA74" s="5"/>
      <c r="CB74" s="5"/>
      <c r="CC74" s="5"/>
    </row>
    <row r="75" spans="1:104" ht="19.5" customHeight="1">
      <c r="A75" s="5"/>
      <c r="B75" s="5"/>
      <c r="C75" s="5"/>
      <c r="D75" s="5"/>
      <c r="E75" s="5"/>
      <c r="F75" s="5"/>
      <c r="G75" s="5"/>
      <c r="H75" s="5"/>
      <c r="I75" s="5"/>
      <c r="J75" s="11"/>
      <c r="K75" s="5"/>
      <c r="L75" s="5"/>
      <c r="M75" s="12"/>
      <c r="N75" s="5"/>
      <c r="O75" s="5"/>
      <c r="P75" s="5"/>
      <c r="Q75" s="5"/>
      <c r="R75" s="5"/>
      <c r="S75" s="5"/>
      <c r="T75" s="5"/>
      <c r="U75" s="5"/>
      <c r="V75" s="5"/>
      <c r="W75" s="5"/>
      <c r="X75" s="5"/>
      <c r="Y75" s="5"/>
      <c r="Z75" s="5"/>
      <c r="AA75" s="5"/>
      <c r="AB75" s="5"/>
      <c r="AC75" s="5"/>
      <c r="AD75" s="5"/>
      <c r="AE75" s="5"/>
      <c r="AF75" s="231"/>
      <c r="AG75" s="231"/>
      <c r="AH75" s="231"/>
      <c r="AI75" s="231"/>
      <c r="AJ75" s="231"/>
      <c r="AK75" s="231"/>
      <c r="AL75" s="231"/>
      <c r="AM75" s="231"/>
      <c r="AN75" s="231"/>
      <c r="AO75" s="231"/>
      <c r="AP75" s="231"/>
      <c r="AQ75" s="231"/>
      <c r="AR75" s="231"/>
      <c r="AS75" s="231"/>
      <c r="AT75" s="231"/>
      <c r="AU75" s="5"/>
      <c r="AV75" s="5"/>
      <c r="AW75" s="5"/>
      <c r="AX75" s="5"/>
      <c r="AY75" s="5"/>
      <c r="AZ75" s="5"/>
      <c r="BA75" s="148"/>
      <c r="BB75" s="148" t="s">
        <v>51</v>
      </c>
      <c r="BC75" s="148"/>
      <c r="BD75" s="150">
        <f>SUMIFS(BE16:BE54,$F$10:$F$48,$BD$72,$E$10:$E$48,$BB$69)</f>
        <v>0</v>
      </c>
      <c r="BE75" s="150">
        <f>SUMIFS(BE16:BE54,$F$10:$F$48,$BE$72,$E$10:$E$48,$BB$69)</f>
        <v>0</v>
      </c>
      <c r="BF75" s="151">
        <f>SUMIFS(BG16:BG54,$F$10:$F$48,$BD$72,$E$10:$E$48,$BB$69)</f>
        <v>0</v>
      </c>
      <c r="BG75" s="151">
        <f>SUMIFS(BG16:BG54,$F$10:$F$48,$BE$72,$E$10:$E$48,$BB$69)</f>
        <v>0</v>
      </c>
      <c r="BH75" s="5"/>
      <c r="BI75" s="5"/>
      <c r="BJ75" s="5"/>
      <c r="BK75" s="5"/>
      <c r="BL75" s="5"/>
      <c r="BM75" s="5"/>
      <c r="BN75" s="5"/>
      <c r="BO75" s="5"/>
      <c r="BP75" s="5"/>
      <c r="BQ75" s="5"/>
      <c r="BR75" s="5"/>
      <c r="BS75" s="5"/>
      <c r="BT75" s="5"/>
      <c r="BU75" s="5"/>
      <c r="BV75" s="5"/>
      <c r="BW75" s="5"/>
      <c r="BX75" s="5"/>
      <c r="BY75" s="5"/>
      <c r="BZ75" s="5"/>
      <c r="CA75" s="5"/>
      <c r="CB75" s="5"/>
      <c r="CC75" s="5"/>
    </row>
    <row r="76" spans="1:104" ht="19.5" customHeight="1">
      <c r="A76" s="5"/>
      <c r="B76" s="5"/>
      <c r="C76" s="5"/>
      <c r="D76" s="5"/>
      <c r="E76" s="5"/>
      <c r="F76" s="5"/>
      <c r="G76" s="5"/>
      <c r="H76" s="5"/>
      <c r="I76" s="5"/>
      <c r="J76" s="11"/>
      <c r="K76" s="5"/>
      <c r="L76" s="5"/>
      <c r="M76" s="12"/>
      <c r="N76" s="5"/>
      <c r="O76" s="5"/>
      <c r="P76" s="5"/>
      <c r="Q76" s="5"/>
      <c r="R76" s="5"/>
      <c r="S76" s="5"/>
      <c r="T76" s="5"/>
      <c r="U76" s="5"/>
      <c r="V76" s="5"/>
      <c r="W76" s="5"/>
      <c r="X76" s="5"/>
      <c r="Y76" s="5"/>
      <c r="Z76" s="5"/>
      <c r="AA76" s="5"/>
      <c r="AB76" s="5"/>
      <c r="AC76" s="5"/>
      <c r="AD76" s="5"/>
      <c r="AE76" s="5"/>
      <c r="AF76" s="232"/>
      <c r="AG76" s="232"/>
      <c r="AH76" s="232"/>
      <c r="AI76" s="232"/>
      <c r="AJ76" s="232"/>
      <c r="AK76" s="232"/>
      <c r="AL76" s="232"/>
      <c r="AM76" s="232"/>
      <c r="AN76" s="232"/>
      <c r="AO76" s="232"/>
      <c r="AP76" s="232"/>
      <c r="AQ76" s="232"/>
      <c r="AR76" s="232"/>
      <c r="AS76" s="232"/>
      <c r="AT76" s="232"/>
      <c r="AU76" s="5"/>
      <c r="AV76" s="5"/>
      <c r="AW76" s="5"/>
      <c r="AX76" s="5"/>
      <c r="AY76" s="5"/>
      <c r="AZ76" s="5"/>
      <c r="BA76" s="145"/>
      <c r="BB76" s="148" t="s">
        <v>68</v>
      </c>
      <c r="BC76" s="148"/>
      <c r="BD76" s="150">
        <f>SUMIFS(BE16:BE54,$F$10:$F$48,$BD$72,$E$10:$E$48,$BB$70)</f>
        <v>0</v>
      </c>
      <c r="BE76" s="150">
        <f>SUMIFS(BE16:BE54,$F$10:$F$48,$BE$72,$E$10:$E$48,$BB$70)</f>
        <v>0</v>
      </c>
      <c r="BF76" s="151">
        <f>SUMIFS(BG16:BG54,$F$10:$F$48,$BD$72,$E$10:$E$48,$BB$70)</f>
        <v>0</v>
      </c>
      <c r="BG76" s="151">
        <f>SUMIFS(BG16:BG54,$F$10:$F$48,$BE$72,$E$10:$E$48,$BB$70)</f>
        <v>0</v>
      </c>
      <c r="BH76" s="5"/>
      <c r="BI76" s="5"/>
      <c r="BJ76" s="5"/>
      <c r="BK76" s="5"/>
      <c r="BL76" s="5"/>
      <c r="BM76" s="5"/>
      <c r="BN76" s="5"/>
      <c r="BO76" s="5"/>
      <c r="BP76" s="5"/>
      <c r="BQ76" s="5"/>
      <c r="BR76" s="5"/>
      <c r="BS76" s="5"/>
      <c r="BT76" s="5"/>
      <c r="BU76" s="5"/>
      <c r="BV76" s="5"/>
      <c r="BW76" s="5"/>
      <c r="BX76" s="5"/>
      <c r="BY76" s="5"/>
      <c r="BZ76" s="5"/>
      <c r="CA76" s="5"/>
      <c r="CB76" s="5"/>
      <c r="CC76" s="5"/>
    </row>
    <row r="77" spans="1:104" ht="19.5" customHeight="1">
      <c r="A77" s="5"/>
      <c r="B77" s="5"/>
      <c r="C77" s="5"/>
      <c r="D77" s="5"/>
      <c r="E77" s="5"/>
      <c r="F77" s="5"/>
      <c r="G77" s="5"/>
      <c r="H77" s="5"/>
      <c r="I77" s="5"/>
      <c r="J77" s="11"/>
      <c r="K77" s="5"/>
      <c r="L77" s="5"/>
      <c r="M77" s="12"/>
      <c r="N77" s="5"/>
      <c r="O77" s="5"/>
      <c r="P77" s="5"/>
      <c r="Q77" s="5"/>
      <c r="R77" s="5"/>
      <c r="S77" s="5"/>
      <c r="T77" s="5"/>
      <c r="U77" s="5"/>
      <c r="V77" s="5"/>
      <c r="W77" s="5"/>
      <c r="X77" s="5"/>
      <c r="Y77" s="5"/>
      <c r="Z77" s="5"/>
      <c r="AA77" s="5"/>
      <c r="AB77" s="5"/>
      <c r="AC77" s="5"/>
      <c r="AD77" s="5"/>
      <c r="AE77" s="5"/>
      <c r="AF77" s="232"/>
      <c r="AG77" s="232"/>
      <c r="AH77" s="232"/>
      <c r="AI77" s="232"/>
      <c r="AJ77" s="232"/>
      <c r="AK77" s="232"/>
      <c r="AL77" s="232"/>
      <c r="AM77" s="232"/>
      <c r="AN77" s="232"/>
      <c r="AO77" s="232"/>
      <c r="AP77" s="232"/>
      <c r="AQ77" s="232"/>
      <c r="AR77" s="232"/>
      <c r="AS77" s="232"/>
      <c r="AT77" s="232"/>
      <c r="AU77" s="5"/>
      <c r="AV77" s="5"/>
      <c r="AW77" s="5"/>
      <c r="AX77" s="5"/>
      <c r="AY77" s="5"/>
      <c r="AZ77" s="5"/>
      <c r="BA77" s="145"/>
      <c r="BB77" s="145" t="s">
        <v>70</v>
      </c>
      <c r="BC77" s="145"/>
      <c r="BD77" s="146">
        <f>SUM(BD73:BD76)</f>
        <v>0</v>
      </c>
      <c r="BE77" s="146">
        <f>SUM(BE73:BE76)</f>
        <v>0</v>
      </c>
      <c r="BF77" s="147">
        <f>SUM(BF73:BF76)</f>
        <v>0</v>
      </c>
      <c r="BG77" s="147">
        <f>SUM(BG73:BG76)</f>
        <v>0</v>
      </c>
      <c r="BH77" s="5"/>
      <c r="BI77" s="5"/>
      <c r="BJ77" s="5"/>
      <c r="BK77" s="5"/>
      <c r="BL77" s="5"/>
      <c r="BM77" s="5"/>
      <c r="BN77" s="5"/>
      <c r="BO77" s="5"/>
      <c r="BP77" s="5"/>
      <c r="BQ77" s="5"/>
      <c r="BR77" s="5"/>
      <c r="BS77" s="5"/>
      <c r="BT77" s="5"/>
      <c r="BU77" s="5"/>
      <c r="BV77" s="5"/>
      <c r="BW77" s="5"/>
      <c r="BX77" s="5"/>
      <c r="BY77" s="5"/>
      <c r="BZ77" s="5"/>
      <c r="CA77" s="5"/>
      <c r="CB77" s="5"/>
      <c r="CC77" s="5"/>
    </row>
    <row r="78" spans="1:104" ht="19.5" customHeight="1">
      <c r="A78" s="5"/>
      <c r="B78" s="5"/>
      <c r="C78" s="5"/>
      <c r="D78" s="5"/>
      <c r="E78" s="5"/>
      <c r="F78" s="5"/>
      <c r="G78" s="5"/>
      <c r="H78" s="5"/>
      <c r="I78" s="5"/>
      <c r="J78" s="11"/>
      <c r="K78" s="5"/>
      <c r="L78" s="5"/>
      <c r="M78" s="12"/>
      <c r="N78" s="5"/>
      <c r="O78" s="5"/>
      <c r="P78" s="5"/>
      <c r="Q78" s="5"/>
      <c r="R78" s="5"/>
      <c r="S78" s="5"/>
      <c r="T78" s="5"/>
      <c r="U78" s="5"/>
      <c r="V78" s="5"/>
      <c r="W78" s="5"/>
      <c r="X78" s="5"/>
      <c r="Y78" s="5"/>
      <c r="Z78" s="5"/>
      <c r="AA78" s="5"/>
      <c r="AB78" s="5"/>
      <c r="AC78" s="5"/>
      <c r="AD78" s="5"/>
      <c r="AE78" s="5"/>
      <c r="AF78" s="230"/>
      <c r="AG78" s="230"/>
      <c r="AH78" s="230"/>
      <c r="AI78" s="230"/>
      <c r="AJ78" s="230"/>
      <c r="AK78" s="230"/>
      <c r="AL78" s="230"/>
      <c r="AM78" s="230"/>
      <c r="AN78" s="230"/>
      <c r="AO78" s="230"/>
      <c r="AP78" s="230"/>
      <c r="AQ78" s="230"/>
      <c r="AR78" s="230"/>
      <c r="AS78" s="230"/>
      <c r="AT78" s="230"/>
      <c r="AU78" s="5"/>
      <c r="AV78" s="5"/>
      <c r="AW78" s="5"/>
      <c r="AX78" s="5"/>
      <c r="AY78" s="5"/>
      <c r="AZ78" s="5"/>
      <c r="BA78" s="149"/>
      <c r="BB78" s="145" t="s">
        <v>72</v>
      </c>
      <c r="BC78" s="145"/>
      <c r="BD78" s="146">
        <f>BD71+BE71+BD77+BE77</f>
        <v>0</v>
      </c>
      <c r="BE78" s="145"/>
      <c r="BF78" s="147">
        <f>BF71+BG71+BF77+BG77</f>
        <v>0</v>
      </c>
      <c r="BG78" s="144"/>
      <c r="BH78" s="5"/>
      <c r="BI78" s="5"/>
      <c r="BJ78" s="5"/>
      <c r="BK78" s="5"/>
      <c r="BL78" s="5"/>
      <c r="BM78" s="5"/>
      <c r="BN78" s="5"/>
      <c r="BO78" s="5"/>
      <c r="BP78" s="5"/>
      <c r="BQ78" s="5"/>
      <c r="BR78" s="5"/>
      <c r="BS78" s="5"/>
      <c r="BT78" s="5"/>
      <c r="BU78" s="5"/>
      <c r="BV78" s="5"/>
      <c r="BW78" s="5"/>
      <c r="BX78" s="5"/>
      <c r="BY78" s="5"/>
      <c r="BZ78" s="5"/>
      <c r="CA78" s="5"/>
      <c r="CB78" s="5"/>
      <c r="CC78" s="5"/>
    </row>
    <row r="79" spans="1:104" ht="19.5" customHeight="1">
      <c r="A79" s="5"/>
      <c r="B79" s="5"/>
      <c r="C79" s="5"/>
      <c r="D79" s="5"/>
      <c r="E79" s="5"/>
      <c r="F79" s="5"/>
      <c r="G79" s="5"/>
      <c r="H79" s="5"/>
      <c r="I79" s="5"/>
      <c r="J79" s="11"/>
      <c r="K79" s="5"/>
      <c r="L79" s="5"/>
      <c r="M79" s="12"/>
      <c r="N79" s="5"/>
      <c r="O79" s="5"/>
      <c r="P79" s="5"/>
      <c r="Q79" s="5"/>
      <c r="R79" s="5"/>
      <c r="S79" s="5"/>
      <c r="T79" s="5"/>
      <c r="U79" s="5"/>
      <c r="V79" s="5"/>
      <c r="W79" s="5"/>
      <c r="X79" s="5"/>
      <c r="Y79" s="5"/>
      <c r="Z79" s="5"/>
      <c r="AA79" s="5"/>
      <c r="AB79" s="5"/>
      <c r="AC79" s="5"/>
      <c r="AD79" s="5"/>
      <c r="AE79" s="5"/>
      <c r="AF79" s="230"/>
      <c r="AG79" s="230"/>
      <c r="AH79" s="230"/>
      <c r="AI79" s="230"/>
      <c r="AJ79" s="230"/>
      <c r="AK79" s="230"/>
      <c r="AL79" s="230"/>
      <c r="AM79" s="230"/>
      <c r="AN79" s="230"/>
      <c r="AO79" s="230"/>
      <c r="AP79" s="230"/>
      <c r="AQ79" s="230"/>
      <c r="AR79" s="230"/>
      <c r="AS79" s="230"/>
      <c r="AT79" s="230"/>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row>
    <row r="80" spans="1:104" ht="19.5" customHeight="1">
      <c r="A80" s="5"/>
      <c r="B80" s="5"/>
      <c r="C80" s="5"/>
      <c r="D80" s="5"/>
      <c r="E80" s="5"/>
      <c r="F80" s="5"/>
      <c r="G80" s="5"/>
      <c r="H80" s="5"/>
      <c r="I80" s="5"/>
      <c r="J80" s="11"/>
      <c r="K80" s="5"/>
      <c r="L80" s="5"/>
      <c r="M80" s="12"/>
      <c r="N80" s="5"/>
      <c r="O80" s="5"/>
      <c r="P80" s="5"/>
      <c r="Q80" s="5"/>
      <c r="R80" s="5"/>
      <c r="S80" s="5"/>
      <c r="T80" s="5"/>
      <c r="U80" s="5"/>
      <c r="V80" s="5"/>
      <c r="W80" s="5"/>
      <c r="X80" s="5"/>
      <c r="Y80" s="5"/>
      <c r="Z80" s="5"/>
      <c r="AA80" s="5"/>
      <c r="AB80" s="5"/>
      <c r="AC80" s="5"/>
      <c r="AD80" s="5"/>
      <c r="AE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row>
    <row r="81" spans="1:81" ht="19.5" customHeight="1">
      <c r="A81" s="5"/>
      <c r="B81" s="5"/>
      <c r="C81" s="5"/>
      <c r="D81" s="5"/>
      <c r="E81" s="5"/>
      <c r="F81" s="5"/>
      <c r="G81" s="5"/>
      <c r="H81" s="5"/>
      <c r="I81" s="5"/>
      <c r="J81" s="11"/>
      <c r="K81" s="5"/>
      <c r="L81" s="5"/>
      <c r="M81" s="12"/>
      <c r="N81" s="5"/>
      <c r="O81" s="5"/>
      <c r="P81" s="5"/>
      <c r="Q81" s="5"/>
      <c r="R81" s="5"/>
      <c r="S81" s="5"/>
      <c r="T81" s="5"/>
      <c r="U81" s="5"/>
      <c r="V81" s="5"/>
      <c r="W81" s="5"/>
      <c r="X81" s="5"/>
      <c r="Y81" s="5"/>
      <c r="Z81" s="5"/>
      <c r="AA81" s="5"/>
      <c r="AB81" s="5"/>
      <c r="AC81" s="5"/>
      <c r="AD81" s="5"/>
      <c r="AE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row>
    <row r="82" spans="1:81" ht="19.5" customHeight="1">
      <c r="A82" s="5"/>
      <c r="B82" s="5"/>
      <c r="C82" s="5"/>
      <c r="D82" s="5"/>
      <c r="E82" s="5"/>
      <c r="F82" s="5"/>
      <c r="G82" s="5"/>
      <c r="H82" s="5"/>
      <c r="I82" s="5"/>
      <c r="J82" s="11"/>
      <c r="K82" s="5"/>
      <c r="L82" s="5"/>
      <c r="M82" s="12"/>
      <c r="N82" s="5"/>
      <c r="O82" s="5"/>
      <c r="P82" s="5"/>
      <c r="Q82" s="5"/>
      <c r="R82" s="5"/>
      <c r="S82" s="5"/>
      <c r="T82" s="5"/>
      <c r="U82" s="5"/>
      <c r="V82" s="5"/>
      <c r="W82" s="5"/>
      <c r="X82" s="5"/>
      <c r="Y82" s="5"/>
      <c r="Z82" s="5"/>
      <c r="AA82" s="5"/>
      <c r="AB82" s="5"/>
      <c r="AC82" s="5"/>
      <c r="AD82" s="5"/>
      <c r="AE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row>
  </sheetData>
  <mergeCells count="51">
    <mergeCell ref="AS50:AS54"/>
    <mergeCell ref="AS55:AS59"/>
    <mergeCell ref="AS60:AS64"/>
    <mergeCell ref="AS65:AS69"/>
    <mergeCell ref="E55:E59"/>
    <mergeCell ref="E60:E64"/>
    <mergeCell ref="E65:E69"/>
    <mergeCell ref="S20:S21"/>
    <mergeCell ref="E50:E54"/>
    <mergeCell ref="M50:M51"/>
    <mergeCell ref="T20:T21"/>
    <mergeCell ref="CK8:CP8"/>
    <mergeCell ref="S8:X8"/>
    <mergeCell ref="Y8:AB8"/>
    <mergeCell ref="AK8:AL8"/>
    <mergeCell ref="AM8:AO8"/>
    <mergeCell ref="AP8:AS8"/>
    <mergeCell ref="S10:S11"/>
    <mergeCell ref="T10:T11"/>
    <mergeCell ref="S12:S14"/>
    <mergeCell ref="T12:T14"/>
    <mergeCell ref="T16:T17"/>
    <mergeCell ref="S16:S17"/>
    <mergeCell ref="AC8:AE8"/>
    <mergeCell ref="CQ8:CV8"/>
    <mergeCell ref="CW8:CY8"/>
    <mergeCell ref="AF7:AJ7"/>
    <mergeCell ref="AK7:AO7"/>
    <mergeCell ref="AP7:AS7"/>
    <mergeCell ref="BA8:BF8"/>
    <mergeCell ref="BG8:BL8"/>
    <mergeCell ref="BM8:BR8"/>
    <mergeCell ref="BS8:BX8"/>
    <mergeCell ref="BY8:CD8"/>
    <mergeCell ref="CE8:CJ8"/>
    <mergeCell ref="CE2:CE6"/>
    <mergeCell ref="CK2:CK6"/>
    <mergeCell ref="CQ2:CQ6"/>
    <mergeCell ref="E7:F7"/>
    <mergeCell ref="G7:H7"/>
    <mergeCell ref="AU2:AU6"/>
    <mergeCell ref="BA2:BA6"/>
    <mergeCell ref="BG2:BG6"/>
    <mergeCell ref="BM2:BM6"/>
    <mergeCell ref="BS2:BS6"/>
    <mergeCell ref="BY2:BY6"/>
    <mergeCell ref="AF6:AS6"/>
    <mergeCell ref="AT6:AT9"/>
    <mergeCell ref="AU8:AZ8"/>
    <mergeCell ref="AF8:AG8"/>
    <mergeCell ref="AH8:AJ8"/>
  </mergeCells>
  <phoneticPr fontId="2"/>
  <conditionalFormatting sqref="J10:J47">
    <cfRule type="containsText" dxfId="0" priority="1" operator="containsText" text="〇">
      <formula>NOT(ISERROR(SEARCH("〇",J10)))</formula>
    </cfRule>
  </conditionalFormatting>
  <dataValidations count="5">
    <dataValidation type="list" allowBlank="1" showInputMessage="1" showErrorMessage="1" sqref="G10:G47">
      <formula1>$G$50:$G$70</formula1>
    </dataValidation>
    <dataValidation type="list" allowBlank="1" showInputMessage="1" showErrorMessage="1" sqref="F10:F47">
      <formula1>$L$52:$L$55</formula1>
    </dataValidation>
    <dataValidation type="list" allowBlank="1" showInputMessage="1" showErrorMessage="1" sqref="E10:E47">
      <formula1>$F$50:$F$53</formula1>
    </dataValidation>
    <dataValidation type="list" allowBlank="1" showInputMessage="1" showErrorMessage="1" sqref="J10:J47">
      <formula1>"〇,×"</formula1>
    </dataValidation>
    <dataValidation type="list" allowBlank="1" showInputMessage="1" showErrorMessage="1" sqref="AR10:AR47 AL10:AL46 AI10:AI47 AG10:AG46 AN10:AN47">
      <formula1>$AN$2:$AN$4</formula1>
    </dataValidation>
  </dataValidations>
  <pageMargins left="0.31496062992125984" right="0.31496062992125984" top="0.74803149606299213" bottom="0.55118110236220474" header="0.31496062992125984" footer="0.31496062992125984"/>
  <pageSetup paperSize="9" scale="15" fitToHeight="0" orientation="landscape" r:id="rId1"/>
  <headerFooter>
    <oddHeader>&amp;L別紙１</oddHeader>
  </headerFooter>
  <colBreaks count="1" manualBreakCount="1">
    <brk id="18" max="69"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単価(最初に入力）</vt:lpstr>
      <vt:lpstr>R6事業年度_管理シート</vt:lpstr>
      <vt:lpstr>R6事業年度_管理シート (入力例)</vt:lpstr>
      <vt:lpstr>'R6事業年度_管理シート'!Print_Area</vt:lpstr>
      <vt:lpstr>'R6事業年度_管理シート (入力例)'!Print_Area</vt:lpstr>
      <vt:lpstr>'単価(最初に入力）'!Print_Area</vt:lpstr>
      <vt:lpstr>'R6事業年度_管理シート'!Print_Titles</vt:lpstr>
      <vt:lpstr>'R6事業年度_管理シート (入力例)'!Print_Titles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R0303XXXX</dc:creator>
  <cp:lastModifiedBy>R0303XXXX</cp:lastModifiedBy>
  <dcterms:created xsi:type="dcterms:W3CDTF">2024-03-28T07:14:52Z</dcterms:created>
  <dcterms:modified xsi:type="dcterms:W3CDTF">2024-07-08T04:41:02Z</dcterms:modified>
</cp:coreProperties>
</file>